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Parâmetros" sheetId="2" state="visible" r:id="rId4"/>
    <sheet name="Veículos" sheetId="3" state="visible" r:id="rId5"/>
    <sheet name="Abastecimentos" sheetId="4" state="visible" r:id="rId6"/>
    <sheet name="Resumo mensal" sheetId="5" state="visible" r:id="rId7"/>
    <sheet name="Etanol x gasolin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<sst xmlns="http://schemas.openxmlformats.org/spreadsheetml/2006/main" count="131" uniqueCount="100">
  <si>
    <t xml:space="preserve">Planilha de controle de abastecimento da frota</t>
  </si>
  <si>
    <t xml:space="preserve">Edenred Mobilidade · versão 1.0 · setembro de 2026 · uso livre</t>
  </si>
  <si>
    <t xml:space="preserve">O que a planilha faz</t>
  </si>
  <si>
    <t xml:space="preserve">Registra cada abastecimento, calcula preço por litro, km rodados, km por litro e custo por km, e marca automaticamente os abastecimentos que merecem revisão. A aba Resumo mensal consolida tudo por veículo.</t>
  </si>
  <si>
    <t xml:space="preserve">Como usar, em 4 passos</t>
  </si>
  <si>
    <t xml:space="preserve">1. Aba Veículos: cadastre cada placa com a capacidade do tanque e a faixa de consumo esperada (km/l mínimo e máximo) daquele veículo.</t>
  </si>
  <si>
    <t xml:space="preserve">2. Aba Parâmetros: ajuste a tolerância de preço (padrão: 10% acima da média do mês para o mesmo combustível).</t>
  </si>
  <si>
    <t xml:space="preserve">3. Aba Abastecimentos: lance cada abastecimento em ordem cronológica, preenchendo só as colunas amarelas (data, placa, motorista, posto, combustível, litros, valor e odômetro).</t>
  </si>
  <si>
    <t xml:space="preserve">4. Aba Resumo mensal: escolha o mês na célula amarela e acompanhe gasto, km/l, custo por km e alertas de cada veículo.</t>
  </si>
  <si>
    <t xml:space="preserve">Legenda</t>
  </si>
  <si>
    <t xml:space="preserve">Células amarelas: preencha. Células cinza: calculadas, não edite. As linhas marcadas como "exemplo" podem ser apagadas.</t>
  </si>
  <si>
    <t xml:space="preserve">Alertas automáticos (coluna Alertas da aba Abastecimentos)</t>
  </si>
  <si>
    <t xml:space="preserve">Litros acima do tanque: o volume lançado é maior que a capacidade cadastrada do veículo.</t>
  </si>
  <si>
    <t xml:space="preserve">Odômetro não avançou: a quilometragem é igual ou menor que a do abastecimento anterior da mesma placa.</t>
  </si>
  <si>
    <t xml:space="preserve">Consumo abaixo ou acima do esperado: o km/l ficou fora da faixa cadastrada para o veículo.</t>
  </si>
  <si>
    <t xml:space="preserve">Preço acima da média do mês: o preço por litro passou da média do mês para o mesmo combustível mais a tolerância definida.</t>
  </si>
  <si>
    <t xml:space="preserve">Placa não cadastrada: a placa não existe na aba Veículos.</t>
  </si>
  <si>
    <t xml:space="preserve">Como o consumo é calculado</t>
  </si>
  <si>
    <t xml:space="preserve">Método tanque cheio: km rodados desde o abastecimento anterior da mesma placa ÷ litros deste abastecimento. O resultado é preciso quando os dois abastecimentos completam o tanque; por isso a coluna "Tanque cheio?" existe. Abastecimentos parciais distorcem o km/l daquele registro.</t>
  </si>
  <si>
    <t xml:space="preserve">Limites da planilha</t>
  </si>
  <si>
    <t xml:space="preserve">Tudo depende de lançamento manual: nota perdida, odômetro anotado errado ou abastecimento esquecido distorcem os indicadores. A planilha não confirma se o combustível foi para o veículo certo nem bloqueia abastecimentos fora da política. Com muitos veículos ou motoristas, o lançamento passa a tomar horas por semana.</t>
  </si>
  <si>
    <t xml:space="preserve">Quando a planilha não der mais conta</t>
  </si>
  <si>
    <t xml:space="preserve">A Gestão de Abastecimento da Edenred Mobilidade registra cada transação automaticamente, aplica regras por veículo (litros, horários e tipo de combustível) e entrega os mesmos indicadores desta planilha em tempo real: www.edenredmobilidade.com.br/gestao-abastecimento/</t>
  </si>
  <si>
    <t xml:space="preserve">Parâmetros</t>
  </si>
  <si>
    <t xml:space="preserve">Ajuste as células amarelas</t>
  </si>
  <si>
    <t xml:space="preserve">Tolerância de preço acima da média do mês (mesmo combustível)</t>
  </si>
  <si>
    <t xml:space="preserve">Padrão de 10% definido para a planilha; ajuste conforme a política da empresa.</t>
  </si>
  <si>
    <t xml:space="preserve">Tipos de combustível (lista usada na aba Abastecimentos)</t>
  </si>
  <si>
    <t xml:space="preserve">Gasolina comum</t>
  </si>
  <si>
    <t xml:space="preserve">Gasolina aditivada</t>
  </si>
  <si>
    <t xml:space="preserve">Etanol</t>
  </si>
  <si>
    <t xml:space="preserve">Diesel S10</t>
  </si>
  <si>
    <t xml:space="preserve">Diesel S500</t>
  </si>
  <si>
    <t xml:space="preserve">GNV</t>
  </si>
  <si>
    <t xml:space="preserve">Cadastro de veículos</t>
  </si>
  <si>
    <t xml:space="preserve">Uma linha por placa. Capacidade e faixa de consumo alimentam os alertas.</t>
  </si>
  <si>
    <t xml:space="preserve">Placa</t>
  </si>
  <si>
    <t xml:space="preserve">Modelo / descrição</t>
  </si>
  <si>
    <t xml:space="preserve">Combustível principal</t>
  </si>
  <si>
    <t xml:space="preserve">Capacidade do tanque (L)</t>
  </si>
  <si>
    <t xml:space="preserve">Consumo mínimo esperado (km/l)</t>
  </si>
  <si>
    <t xml:space="preserve">Consumo máximo esperado (km/l)</t>
  </si>
  <si>
    <t xml:space="preserve">Centro de custo / área</t>
  </si>
  <si>
    <t xml:space="preserve">ABC1D23</t>
  </si>
  <si>
    <t xml:space="preserve">Picape leve flex (exemplo)</t>
  </si>
  <si>
    <t xml:space="preserve">Vendas</t>
  </si>
  <si>
    <t xml:space="preserve">RST4E56</t>
  </si>
  <si>
    <t xml:space="preserve">Caminhão leve diesel (exemplo)</t>
  </si>
  <si>
    <t xml:space="preserve">Distribuição</t>
  </si>
  <si>
    <t xml:space="preserve">Registro de abastecimentos</t>
  </si>
  <si>
    <t xml:space="preserve">Lance em ordem cronológica. Preencha as colunas amarelas; as cinza são calculadas.</t>
  </si>
  <si>
    <t xml:space="preserve">Data</t>
  </si>
  <si>
    <t xml:space="preserve">Motorista</t>
  </si>
  <si>
    <t xml:space="preserve">Posto / cidade</t>
  </si>
  <si>
    <t xml:space="preserve">Combustível</t>
  </si>
  <si>
    <t xml:space="preserve">Litros</t>
  </si>
  <si>
    <t xml:space="preserve">Valor total (R$)</t>
  </si>
  <si>
    <t xml:space="preserve">Odômetro (km)</t>
  </si>
  <si>
    <t xml:space="preserve">Tanque cheio?</t>
  </si>
  <si>
    <t xml:space="preserve">Preço por litro (R$)</t>
  </si>
  <si>
    <t xml:space="preserve">Km rodados</t>
  </si>
  <si>
    <t xml:space="preserve">Km por litro</t>
  </si>
  <si>
    <t xml:space="preserve">Custo por km (R$)</t>
  </si>
  <si>
    <t xml:space="preserve">Alertas</t>
  </si>
  <si>
    <t xml:space="preserve">Aux: tanque (L)</t>
  </si>
  <si>
    <t xml:space="preserve">Aux: km/l mín</t>
  </si>
  <si>
    <t xml:space="preserve">Aux: km/l máx</t>
  </si>
  <si>
    <t xml:space="preserve">Aux: odômetro anterior</t>
  </si>
  <si>
    <t xml:space="preserve">Aux: preço médio do mês</t>
  </si>
  <si>
    <t xml:space="preserve">Aux: litros com km</t>
  </si>
  <si>
    <t xml:space="preserve">Aux: alertas</t>
  </si>
  <si>
    <t xml:space="preserve">Motorista A</t>
  </si>
  <si>
    <t xml:space="preserve">Posto 1 - Campinas</t>
  </si>
  <si>
    <t xml:space="preserve">Sim</t>
  </si>
  <si>
    <t xml:space="preserve">Motorista B</t>
  </si>
  <si>
    <t xml:space="preserve">Posto 2 - Jundiaí</t>
  </si>
  <si>
    <t xml:space="preserve">Posto 3 - Sorocaba</t>
  </si>
  <si>
    <t xml:space="preserve">Motorista C</t>
  </si>
  <si>
    <t xml:space="preserve">Posto 4 - Valinhos</t>
  </si>
  <si>
    <t xml:space="preserve">Resumo mensal por veículo</t>
  </si>
  <si>
    <t xml:space="preserve">Escolha o mês digitando o primeiro dia dele na célula amarela.</t>
  </si>
  <si>
    <t xml:space="preserve">Mês (1º dia)</t>
  </si>
  <si>
    <t xml:space="preserve">Abastecimentos</t>
  </si>
  <si>
    <t xml:space="preserve">Gasto (R$)</t>
  </si>
  <si>
    <t xml:space="preserve">Alertas no mês</t>
  </si>
  <si>
    <t xml:space="preserve">Total da frota</t>
  </si>
  <si>
    <t xml:space="preserve">Km por litro usa só os abastecimentos com km rodados calculados (o primeiro registro de cada placa fica de fora). A coluna I conta os abastecimentos do mês com qualquer alerta, inclusive placa não cadastrada.</t>
  </si>
  <si>
    <t xml:space="preserve">Etanol ou gasolina: qual compensa para este veículo?</t>
  </si>
  <si>
    <t xml:space="preserve">Use os preços do posto e o consumo real do veículo com cada combustível.</t>
  </si>
  <si>
    <t xml:space="preserve">Preço do etanol (R$/L)</t>
  </si>
  <si>
    <t xml:space="preserve">Preço da gasolina (R$/L)</t>
  </si>
  <si>
    <t xml:space="preserve">Consumo do veículo com etanol (km/l)</t>
  </si>
  <si>
    <t xml:space="preserve">Consumo do veículo com gasolina (km/l)</t>
  </si>
  <si>
    <t xml:space="preserve">Custo por km com etanol (R$)</t>
  </si>
  <si>
    <t xml:space="preserve">Custo por km com gasolina (R$)</t>
  </si>
  <si>
    <t xml:space="preserve">Relação de preço etanol ÷ gasolina</t>
  </si>
  <si>
    <t xml:space="preserve">Relação de consumo etanol ÷ gasolina (paridade deste veículo)</t>
  </si>
  <si>
    <t xml:space="preserve">Combustível que compensa</t>
  </si>
  <si>
    <t xml:space="preserve">Valores de preço e consumo acima são exemplos: troque pelos do seu posto e do seu veículo.</t>
  </si>
  <si>
    <t xml:space="preserve">A regra de mercado dos 70% (etanol compensa se custar até 70% da gasolina) é uma média. A paridade real de cada veículo é a relação de consumo da linha 12: o etanol compensa quando a relação de preço fica abaixo dela.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</si>
</sst>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%"/>
    <numFmt numFmtId="166" formatCode="dd/mm/yyyy"/>
    <numFmt numFmtId="167" formatCode="#,##0.00"/>
    <numFmt numFmtId="168" formatCode="#,##0"/>
    <numFmt numFmtId="169" formatCode="#,##0.000"/>
    <numFmt numFmtId="170" formatCode="0.00"/>
    <numFmt numFmtId="171" formatCode="General"/>
    <numFmt numFmtId="172" formatCode="mm/yyyy"/>
    <numFmt numFmtId="173" formatCode="0.0"/>
    <numFmt numFmtId="174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1F3A5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808080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C"/>
        <bgColor rgb="FFF2F2F2"/>
      </patternFill>
    </fill>
    <fill>
      <patternFill patternType="solid">
        <fgColor rgb="FF1F3A5F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0006"/>
      </font>
      <fill>
        <patternFill>
          <bgColor rgb="FFF8D7DA"/>
        </patternFill>
      </fill>
    </dxf>
    <dxf>
      <font>
        <name val="Arial"/>
        <charset val="1"/>
        <family val="0"/>
        <color rgb="FF0061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DCE6F1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23.8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/>
    </row>
    <row r="7" customFormat="false" ht="15" hidden="false" customHeight="false" outlineLevel="0" collapsed="false">
      <c r="B7" s="3" t="s">
        <v>4</v>
      </c>
    </row>
    <row r="8" customFormat="false" ht="23.8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23.85" hidden="false" customHeight="false" outlineLevel="0" collapsed="false">
      <c r="B10" s="4" t="s">
        <v>7</v>
      </c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4" t="s">
        <v>12</v>
      </c>
    </row>
    <row r="18" customFormat="false" ht="15" hidden="false" customHeight="false" outlineLevel="0" collapsed="false">
      <c r="B18" s="4" t="s">
        <v>13</v>
      </c>
    </row>
    <row r="19" customFormat="false" ht="1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4" t="s">
        <v>15</v>
      </c>
    </row>
    <row r="21" customFormat="false" ht="15" hidden="false" customHeight="false" outlineLevel="0" collapsed="false">
      <c r="B21" s="4" t="s">
        <v>16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3" t="s">
        <v>17</v>
      </c>
    </row>
    <row r="24" customFormat="false" ht="35.0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4"/>
    </row>
    <row r="26" customFormat="false" ht="15" hidden="false" customHeight="false" outlineLevel="0" collapsed="false">
      <c r="B26" s="3" t="s">
        <v>19</v>
      </c>
    </row>
    <row r="27" customFormat="false" ht="35.05" hidden="false" customHeight="false" outlineLevel="0" collapsed="false">
      <c r="B27" s="4" t="s">
        <v>20</v>
      </c>
    </row>
    <row r="28" customFormat="false" ht="15" hidden="false" customHeight="false" outlineLevel="0" collapsed="false">
      <c r="B28" s="4"/>
    </row>
    <row r="29" customFormat="false" ht="15" hidden="false" customHeight="false" outlineLevel="0" collapsed="false">
      <c r="B29" s="3" t="s">
        <v>21</v>
      </c>
    </row>
    <row r="30" customFormat="false" ht="35.05" hidden="false" customHeight="false" outlineLevel="0" collapsed="false">
      <c r="B30" s="4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5" t="s">
        <v>23</v>
      </c>
    </row>
    <row r="2" customFormat="false" ht="15" hidden="false" customHeight="false" outlineLevel="0" collapsed="false">
      <c r="A2" s="2" t="s">
        <v>24</v>
      </c>
    </row>
    <row r="4" customFormat="false" ht="15" hidden="false" customHeight="false" outlineLevel="0" collapsed="false">
      <c r="A4" s="6" t="s">
        <v>25</v>
      </c>
      <c r="B4" s="7" t="n">
        <v>0.1</v>
      </c>
    </row>
    <row r="5" customFormat="false" ht="15" hidden="false" customHeight="false" outlineLevel="0" collapsed="false">
      <c r="A5" s="2" t="s">
        <v>26</v>
      </c>
    </row>
    <row r="7" customFormat="false" ht="15" hidden="false" customHeight="false" outlineLevel="0" collapsed="false">
      <c r="A7" s="8" t="s">
        <v>27</v>
      </c>
    </row>
    <row r="8" customFormat="false" ht="15" hidden="false" customHeight="false" outlineLevel="0" collapsed="false">
      <c r="A8" s="6" t="s">
        <v>28</v>
      </c>
    </row>
    <row r="9" customFormat="false" ht="15" hidden="false" customHeight="false" outlineLevel="0" collapsed="false">
      <c r="A9" s="6" t="s">
        <v>29</v>
      </c>
    </row>
    <row r="10" customFormat="false" ht="15" hidden="false" customHeight="false" outlineLevel="0" collapsed="false">
      <c r="A10" s="6" t="s">
        <v>30</v>
      </c>
    </row>
    <row r="11" customFormat="false" ht="15" hidden="false" customHeight="false" outlineLevel="0" collapsed="false">
      <c r="A11" s="6" t="s">
        <v>31</v>
      </c>
    </row>
    <row r="12" customFormat="false" ht="15" hidden="false" customHeight="false" outlineLevel="0" collapsed="false">
      <c r="A12" s="6" t="s">
        <v>32</v>
      </c>
    </row>
    <row r="13" customFormat="false" ht="15" hidden="false" customHeight="false" outlineLevel="0" collapsed="false">
      <c r="A13" s="6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6" min="5" style="0" width="18"/>
    <col collapsed="false" customWidth="true" hidden="false" outlineLevel="0" max="7" min="7" style="0" width="22"/>
  </cols>
  <sheetData>
    <row r="1" customFormat="false" ht="17.35" hidden="false" customHeight="false" outlineLevel="0" collapsed="false">
      <c r="A1" s="5" t="s">
        <v>34</v>
      </c>
    </row>
    <row r="2" customFormat="false" ht="15" hidden="false" customHeight="false" outlineLevel="0" collapsed="false">
      <c r="A2" s="2" t="s">
        <v>35</v>
      </c>
    </row>
    <row r="4" customFormat="false" ht="31.5" hidden="false" customHeight="true" outlineLevel="0" collapsed="false">
      <c r="A4" s="9" t="s">
        <v>36</v>
      </c>
      <c r="B4" s="9" t="s">
        <v>37</v>
      </c>
      <c r="C4" s="9" t="s">
        <v>38</v>
      </c>
      <c r="D4" s="9" t="s">
        <v>39</v>
      </c>
      <c r="E4" s="9" t="s">
        <v>40</v>
      </c>
      <c r="F4" s="9" t="s">
        <v>41</v>
      </c>
      <c r="G4" s="9" t="s">
        <v>42</v>
      </c>
    </row>
    <row r="5" customFormat="false" ht="15" hidden="false" customHeight="false" outlineLevel="0" collapsed="false">
      <c r="A5" s="10" t="s">
        <v>43</v>
      </c>
      <c r="B5" s="10" t="s">
        <v>44</v>
      </c>
      <c r="C5" s="10" t="s">
        <v>30</v>
      </c>
      <c r="D5" s="10" t="n">
        <v>55</v>
      </c>
      <c r="E5" s="10" t="n">
        <v>7</v>
      </c>
      <c r="F5" s="10" t="n">
        <v>11</v>
      </c>
      <c r="G5" s="10" t="s">
        <v>45</v>
      </c>
    </row>
    <row r="6" customFormat="false" ht="15" hidden="false" customHeight="false" outlineLevel="0" collapsed="false">
      <c r="A6" s="10" t="s">
        <v>46</v>
      </c>
      <c r="B6" s="10" t="s">
        <v>47</v>
      </c>
      <c r="C6" s="10" t="s">
        <v>31</v>
      </c>
      <c r="D6" s="10" t="n">
        <v>150</v>
      </c>
      <c r="E6" s="10" t="n">
        <v>5</v>
      </c>
      <c r="F6" s="10" t="n">
        <v>8</v>
      </c>
      <c r="G6" s="10" t="s">
        <v>48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0"/>
      <c r="G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0"/>
      <c r="G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0"/>
      <c r="G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0"/>
      <c r="G54" s="10"/>
    </row>
  </sheetData>
  <dataValidations count="1">
    <dataValidation allowBlank="true" errorStyle="stop" operator="between" showDropDown="false" showErrorMessage="false" showInputMessage="false" sqref="C5:C54" type="list">
      <formula1>Parâmetros!$A$8:$A$13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5" min="5" style="0" width="17"/>
    <col collapsed="false" customWidth="true" hidden="false" outlineLevel="0" max="6" min="6" style="0" width="10"/>
    <col collapsed="false" customWidth="true" hidden="false" outlineLevel="0" max="8" min="7" style="0" width="14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2" min="11" style="0" width="11"/>
    <col collapsed="false" customWidth="true" hidden="false" outlineLevel="0" max="13" min="13" style="0" width="13"/>
    <col collapsed="false" customWidth="true" hidden="false" outlineLevel="0" max="14" min="14" style="0" width="42"/>
    <col collapsed="false" customWidth="true" hidden="true" outlineLevel="0" max="17" min="15" style="0" width="10"/>
    <col collapsed="false" customWidth="true" hidden="true" outlineLevel="0" max="19" min="18" style="0" width="12"/>
    <col collapsed="false" customWidth="true" hidden="true" outlineLevel="0" max="20" min="20" style="0" width="10"/>
    <col collapsed="false" customWidth="true" hidden="true" outlineLevel="0" max="21" min="21" style="0" width="30"/>
  </cols>
  <sheetData>
    <row r="1" customFormat="false" ht="17.35" hidden="false" customHeight="false" outlineLevel="0" collapsed="false">
      <c r="A1" s="5" t="s">
        <v>49</v>
      </c>
    </row>
    <row r="2" customFormat="false" ht="15" hidden="false" customHeight="false" outlineLevel="0" collapsed="false">
      <c r="A2" s="2" t="s">
        <v>50</v>
      </c>
    </row>
    <row r="4" customFormat="false" ht="31.5" hidden="false" customHeight="true" outlineLevel="0" collapsed="false">
      <c r="A4" s="9" t="s">
        <v>51</v>
      </c>
      <c r="B4" s="9" t="s">
        <v>36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 t="s">
        <v>58</v>
      </c>
      <c r="J4" s="9" t="s">
        <v>59</v>
      </c>
      <c r="K4" s="9" t="s">
        <v>60</v>
      </c>
      <c r="L4" s="9" t="s">
        <v>61</v>
      </c>
      <c r="M4" s="9" t="s">
        <v>62</v>
      </c>
      <c r="N4" s="9" t="s">
        <v>63</v>
      </c>
      <c r="O4" s="9" t="s">
        <v>64</v>
      </c>
      <c r="P4" s="9" t="s">
        <v>65</v>
      </c>
      <c r="Q4" s="9" t="s">
        <v>66</v>
      </c>
      <c r="R4" s="9" t="s">
        <v>67</v>
      </c>
      <c r="S4" s="9" t="s">
        <v>68</v>
      </c>
      <c r="T4" s="9" t="s">
        <v>69</v>
      </c>
      <c r="U4" s="9" t="s">
        <v>70</v>
      </c>
    </row>
    <row r="5" customFormat="false" ht="15" hidden="false" customHeight="false" outlineLevel="0" collapsed="false">
      <c r="A5" s="11" t="n">
        <v>46266</v>
      </c>
      <c r="B5" s="10" t="s">
        <v>43</v>
      </c>
      <c r="C5" s="10" t="s">
        <v>71</v>
      </c>
      <c r="D5" s="10" t="s">
        <v>72</v>
      </c>
      <c r="E5" s="10" t="s">
        <v>30</v>
      </c>
      <c r="F5" s="12" t="n">
        <v>50</v>
      </c>
      <c r="G5" s="12" t="n">
        <v>229.5</v>
      </c>
      <c r="H5" s="13" t="n">
        <v>40200</v>
      </c>
      <c r="I5" s="10" t="s">
        <v>73</v>
      </c>
      <c r="J5" s="14" t="n">
        <f aca="false">IF(OR(F5="",G5="",F5=0),"",G5/F5)</f>
        <v>4.59</v>
      </c>
      <c r="K5" s="15" t="str">
        <f aca="false">IF(OR(H5="",R5=""),"",IF(H5-R5&lt;=0,"",H5-R5))</f>
        <v/>
      </c>
      <c r="L5" s="16" t="str">
        <f aca="false">IF(OR(K5="",F5="",F5=0),"",K5/F5)</f>
        <v/>
      </c>
      <c r="M5" s="17" t="str">
        <f aca="false">IF(OR(K5="",G5=""),"",G5/K5)</f>
        <v/>
      </c>
      <c r="N5" s="18" t="str">
        <f aca="false">IF(B5="","",IF(COUNTIF(Veículos!$A$5:$A$54,B5)=0,"Placa não cadastrada",IF(U5="","OK",LEFT(U5,LEN(U5)-2))))</f>
        <v>OK</v>
      </c>
      <c r="O5" s="19" t="n">
        <f aca="false">IFERROR(INDEX(Veículos!$D$5:$D$54,MATCH(B5,Veículos!$A$5:$A$54,0)),"")</f>
        <v>55</v>
      </c>
      <c r="P5" s="19" t="n">
        <f aca="false">IFERROR(INDEX(Veículos!$E$5:$E$54,MATCH(B5,Veículos!$A$5:$A$54,0)),"")</f>
        <v>7</v>
      </c>
      <c r="Q5" s="19" t="n">
        <f aca="false">IFERROR(INDEX(Veículos!$F$5:$F$54,MATCH(B5,Veículos!$A$5:$A$54,0)),"")</f>
        <v>11</v>
      </c>
      <c r="R5" s="19" t="str">
        <f aca="false">IF(OR(B5="",COUNTIF($B$4:B4,B5)=0),"",LOOKUP(2,1/($B$4:B4=B5),$H$4:H4))</f>
        <v/>
      </c>
      <c r="S5" s="19" t="n">
        <f aca="false">IF(OR(A5="",E5="",J5=""),"",IFERROR(AVERAGEIFS($J$5:$J$504,$E$5:$E$504,E5,$A$5:$A$504,"&gt;="&amp;DATE(YEAR(A5),MONTH(A5),1),$A$5:$A$504,"&lt;="&amp;EOMONTH(A5,0)),""))</f>
        <v>4.69333333333333</v>
      </c>
      <c r="T5" s="19" t="n">
        <f aca="false">IF(K5="",0,F5)</f>
        <v>0</v>
      </c>
      <c r="U5" s="19" t="str">
        <f aca="false">IF(OR(F5="",O5=""),"",IF(F5&gt;O5,"Litros acima do tanque; ",""))&amp;IF(OR(H5="",R5=""),"",IF(H5&lt;=R5,"Odômetro não avançou; ",""))&amp;IF(OR(L5="",P5=""),"",IF(L5&lt;P5,"Consumo abaixo do esperado; ",""))&amp;IF(OR(L5="",Q5=""),"",IF(L5&gt;Q5,"Consumo acima do esperado; ",""))&amp;IF(OR(J5="",S5=""),"",IF(J5&gt;S5*(1+Parâmetros!$B$4),"Preço acima da média do mês; ",""))</f>
        <v/>
      </c>
    </row>
    <row r="6" customFormat="false" ht="15" hidden="false" customHeight="false" outlineLevel="0" collapsed="false">
      <c r="A6" s="11" t="n">
        <v>46267</v>
      </c>
      <c r="B6" s="10" t="s">
        <v>46</v>
      </c>
      <c r="C6" s="10" t="s">
        <v>74</v>
      </c>
      <c r="D6" s="10" t="s">
        <v>75</v>
      </c>
      <c r="E6" s="10" t="s">
        <v>31</v>
      </c>
      <c r="F6" s="12" t="n">
        <v>140</v>
      </c>
      <c r="G6" s="12" t="n">
        <v>875</v>
      </c>
      <c r="H6" s="13" t="n">
        <v>120500</v>
      </c>
      <c r="I6" s="10" t="s">
        <v>73</v>
      </c>
      <c r="J6" s="14" t="n">
        <f aca="false">IF(OR(F6="",G6="",F6=0),"",G6/F6)</f>
        <v>6.25</v>
      </c>
      <c r="K6" s="15" t="str">
        <f aca="false">IF(OR(H6="",R6=""),"",IF(H6-R6&lt;=0,"",H6-R6))</f>
        <v/>
      </c>
      <c r="L6" s="16" t="str">
        <f aca="false">IF(OR(K6="",F6="",F6=0),"",K6/F6)</f>
        <v/>
      </c>
      <c r="M6" s="17" t="str">
        <f aca="false">IF(OR(K6="",G6=""),"",G6/K6)</f>
        <v/>
      </c>
      <c r="N6" s="18" t="str">
        <f aca="false">IF(B6="","",IF(COUNTIF(Veículos!$A$5:$A$54,B6)=0,"Placa não cadastrada",IF(U6="","OK",LEFT(U6,LEN(U6)-2))))</f>
        <v>OK</v>
      </c>
      <c r="O6" s="19" t="n">
        <f aca="false">IFERROR(INDEX(Veículos!$D$5:$D$54,MATCH(B6,Veículos!$A$5:$A$54,0)),"")</f>
        <v>150</v>
      </c>
      <c r="P6" s="19" t="n">
        <f aca="false">IFERROR(INDEX(Veículos!$E$5:$E$54,MATCH(B6,Veículos!$A$5:$A$54,0)),"")</f>
        <v>5</v>
      </c>
      <c r="Q6" s="19" t="n">
        <f aca="false">IFERROR(INDEX(Veículos!$F$5:$F$54,MATCH(B6,Veículos!$A$5:$A$54,0)),"")</f>
        <v>8</v>
      </c>
      <c r="R6" s="19" t="str">
        <f aca="false">IF(OR(B6="",COUNTIF($B$4:B5,B6)=0),"",LOOKUP(2,1/($B$4:B5=B6),$H$4:H5))</f>
        <v/>
      </c>
      <c r="S6" s="19" t="n">
        <f aca="false">IF(OR(A6="",E6="",J6=""),"",IFERROR(AVERAGEIFS($J$5:$J$504,$E$5:$E$504,E6,$A$5:$A$504,"&gt;="&amp;DATE(YEAR(A6),MONTH(A6),1),$A$5:$A$504,"&lt;="&amp;EOMONTH(A6,0)),""))</f>
        <v>6.27</v>
      </c>
      <c r="T6" s="19" t="n">
        <f aca="false">IF(K6="",0,F6)</f>
        <v>0</v>
      </c>
      <c r="U6" s="19" t="str">
        <f aca="false">IF(OR(F6="",O6=""),"",IF(F6&gt;O6,"Litros acima do tanque; ",""))&amp;IF(OR(H6="",R6=""),"",IF(H6&lt;=R6,"Odômetro não avançou; ",""))&amp;IF(OR(L6="",P6=""),"",IF(L6&lt;P6,"Consumo abaixo do esperado; ",""))&amp;IF(OR(L6="",Q6=""),"",IF(L6&gt;Q6,"Consumo acima do esperado; ",""))&amp;IF(OR(J6="",S6=""),"",IF(J6&gt;S6*(1+Parâmetros!$B$4),"Preço acima da média do mês; ",""))</f>
        <v/>
      </c>
    </row>
    <row r="7" customFormat="false" ht="15" hidden="false" customHeight="false" outlineLevel="0" collapsed="false">
      <c r="A7" s="11" t="n">
        <v>46273</v>
      </c>
      <c r="B7" s="10" t="s">
        <v>43</v>
      </c>
      <c r="C7" s="10" t="s">
        <v>71</v>
      </c>
      <c r="D7" s="10" t="s">
        <v>72</v>
      </c>
      <c r="E7" s="10" t="s">
        <v>30</v>
      </c>
      <c r="F7" s="12" t="n">
        <v>48</v>
      </c>
      <c r="G7" s="12" t="n">
        <v>220.32</v>
      </c>
      <c r="H7" s="13" t="n">
        <v>40640</v>
      </c>
      <c r="I7" s="10" t="s">
        <v>73</v>
      </c>
      <c r="J7" s="14" t="n">
        <f aca="false">IF(OR(F7="",G7="",F7=0),"",G7/F7)</f>
        <v>4.59</v>
      </c>
      <c r="K7" s="15" t="n">
        <f aca="false">IF(OR(H7="",R7=""),"",IF(H7-R7&lt;=0,"",H7-R7))</f>
        <v>440</v>
      </c>
      <c r="L7" s="16" t="n">
        <f aca="false">IF(OR(K7="",F7="",F7=0),"",K7/F7)</f>
        <v>9.16666666666667</v>
      </c>
      <c r="M7" s="17" t="n">
        <f aca="false">IF(OR(K7="",G7=""),"",G7/K7)</f>
        <v>0.500727272727273</v>
      </c>
      <c r="N7" s="18" t="str">
        <f aca="false">IF(B7="","",IF(COUNTIF(Veículos!$A$5:$A$54,B7)=0,"Placa não cadastrada",IF(U7="","OK",LEFT(U7,LEN(U7)-2))))</f>
        <v>OK</v>
      </c>
      <c r="O7" s="19" t="n">
        <f aca="false">IFERROR(INDEX(Veículos!$D$5:$D$54,MATCH(B7,Veículos!$A$5:$A$54,0)),"")</f>
        <v>55</v>
      </c>
      <c r="P7" s="19" t="n">
        <f aca="false">IFERROR(INDEX(Veículos!$E$5:$E$54,MATCH(B7,Veículos!$A$5:$A$54,0)),"")</f>
        <v>7</v>
      </c>
      <c r="Q7" s="19" t="n">
        <f aca="false">IFERROR(INDEX(Veículos!$F$5:$F$54,MATCH(B7,Veículos!$A$5:$A$54,0)),"")</f>
        <v>11</v>
      </c>
      <c r="R7" s="19" t="n">
        <f aca="false">IF(OR(B7="",COUNTIF($B$4:B6,B7)=0),"",LOOKUP(2,1/($B$4:B6=B7),$H$4:H6))</f>
        <v>40200</v>
      </c>
      <c r="S7" s="19" t="n">
        <f aca="false">IF(OR(A7="",E7="",J7=""),"",IFERROR(AVERAGEIFS($J$5:$J$504,$E$5:$E$504,E7,$A$5:$A$504,"&gt;="&amp;DATE(YEAR(A7),MONTH(A7),1),$A$5:$A$504,"&lt;="&amp;EOMONTH(A7,0)),""))</f>
        <v>4.69333333333333</v>
      </c>
      <c r="T7" s="20" t="n">
        <f aca="false">IF(K7="",0,F7)</f>
        <v>48</v>
      </c>
      <c r="U7" s="19" t="str">
        <f aca="false">IF(OR(F7="",O7=""),"",IF(F7&gt;O7,"Litros acima do tanque; ",""))&amp;IF(OR(H7="",R7=""),"",IF(H7&lt;=R7,"Odômetro não avançou; ",""))&amp;IF(OR(L7="",P7=""),"",IF(L7&lt;P7,"Consumo abaixo do esperado; ",""))&amp;IF(OR(L7="",Q7=""),"",IF(L7&gt;Q7,"Consumo acima do esperado; ",""))&amp;IF(OR(J7="",S7=""),"",IF(J7&gt;S7*(1+Parâmetros!$B$4),"Preço acima da média do mês; ",""))</f>
        <v/>
      </c>
    </row>
    <row r="8" customFormat="false" ht="15" hidden="false" customHeight="false" outlineLevel="0" collapsed="false">
      <c r="A8" s="11" t="n">
        <v>46274</v>
      </c>
      <c r="B8" s="10" t="s">
        <v>46</v>
      </c>
      <c r="C8" s="10" t="s">
        <v>74</v>
      </c>
      <c r="D8" s="10" t="s">
        <v>76</v>
      </c>
      <c r="E8" s="10" t="s">
        <v>31</v>
      </c>
      <c r="F8" s="12" t="n">
        <v>135</v>
      </c>
      <c r="G8" s="12" t="n">
        <v>851.85</v>
      </c>
      <c r="H8" s="13" t="n">
        <v>121440</v>
      </c>
      <c r="I8" s="10" t="s">
        <v>73</v>
      </c>
      <c r="J8" s="14" t="n">
        <f aca="false">IF(OR(F8="",G8="",F8=0),"",G8/F8)</f>
        <v>6.31</v>
      </c>
      <c r="K8" s="15" t="n">
        <f aca="false">IF(OR(H8="",R8=""),"",IF(H8-R8&lt;=0,"",H8-R8))</f>
        <v>940</v>
      </c>
      <c r="L8" s="16" t="n">
        <f aca="false">IF(OR(K8="",F8="",F8=0),"",K8/F8)</f>
        <v>6.96296296296296</v>
      </c>
      <c r="M8" s="17" t="n">
        <f aca="false">IF(OR(K8="",G8=""),"",G8/K8)</f>
        <v>0.906223404255319</v>
      </c>
      <c r="N8" s="18" t="str">
        <f aca="false">IF(B8="","",IF(COUNTIF(Veículos!$A$5:$A$54,B8)=0,"Placa não cadastrada",IF(U8="","OK",LEFT(U8,LEN(U8)-2))))</f>
        <v>OK</v>
      </c>
      <c r="O8" s="19" t="n">
        <f aca="false">IFERROR(INDEX(Veículos!$D$5:$D$54,MATCH(B8,Veículos!$A$5:$A$54,0)),"")</f>
        <v>150</v>
      </c>
      <c r="P8" s="19" t="n">
        <f aca="false">IFERROR(INDEX(Veículos!$E$5:$E$54,MATCH(B8,Veículos!$A$5:$A$54,0)),"")</f>
        <v>5</v>
      </c>
      <c r="Q8" s="19" t="n">
        <f aca="false">IFERROR(INDEX(Veículos!$F$5:$F$54,MATCH(B8,Veículos!$A$5:$A$54,0)),"")</f>
        <v>8</v>
      </c>
      <c r="R8" s="19" t="n">
        <f aca="false">IF(OR(B8="",COUNTIF($B$4:B7,B8)=0),"",LOOKUP(2,1/($B$4:B7=B8),$H$4:H7))</f>
        <v>120500</v>
      </c>
      <c r="S8" s="19" t="n">
        <f aca="false">IF(OR(A8="",E8="",J8=""),"",IFERROR(AVERAGEIFS($J$5:$J$504,$E$5:$E$504,E8,$A$5:$A$504,"&gt;="&amp;DATE(YEAR(A8),MONTH(A8),1),$A$5:$A$504,"&lt;="&amp;EOMONTH(A8,0)),""))</f>
        <v>6.27</v>
      </c>
      <c r="T8" s="20" t="n">
        <f aca="false">IF(K8="",0,F8)</f>
        <v>135</v>
      </c>
      <c r="U8" s="19" t="str">
        <f aca="false">IF(OR(F8="",O8=""),"",IF(F8&gt;O8,"Litros acima do tanque; ",""))&amp;IF(OR(H8="",R8=""),"",IF(H8&lt;=R8,"Odômetro não avançou; ",""))&amp;IF(OR(L8="",P8=""),"",IF(L8&lt;P8,"Consumo abaixo do esperado; ",""))&amp;IF(OR(L8="",Q8=""),"",IF(L8&gt;Q8,"Consumo acima do esperado; ",""))&amp;IF(OR(J8="",S8=""),"",IF(J8&gt;S8*(1+Parâmetros!$B$4),"Preço acima da média do mês; ",""))</f>
        <v/>
      </c>
    </row>
    <row r="9" customFormat="false" ht="15" hidden="false" customHeight="false" outlineLevel="0" collapsed="false">
      <c r="A9" s="11" t="n">
        <v>46280</v>
      </c>
      <c r="B9" s="10" t="s">
        <v>43</v>
      </c>
      <c r="C9" s="10" t="s">
        <v>77</v>
      </c>
      <c r="D9" s="10" t="s">
        <v>78</v>
      </c>
      <c r="E9" s="10" t="s">
        <v>30</v>
      </c>
      <c r="F9" s="12" t="n">
        <v>60</v>
      </c>
      <c r="G9" s="12" t="n">
        <v>294</v>
      </c>
      <c r="H9" s="13" t="n">
        <v>41150</v>
      </c>
      <c r="I9" s="10" t="s">
        <v>73</v>
      </c>
      <c r="J9" s="14" t="n">
        <f aca="false">IF(OR(F9="",G9="",F9=0),"",G9/F9)</f>
        <v>4.9</v>
      </c>
      <c r="K9" s="15" t="n">
        <f aca="false">IF(OR(H9="",R9=""),"",IF(H9-R9&lt;=0,"",H9-R9))</f>
        <v>510</v>
      </c>
      <c r="L9" s="16" t="n">
        <f aca="false">IF(OR(K9="",F9="",F9=0),"",K9/F9)</f>
        <v>8.5</v>
      </c>
      <c r="M9" s="17" t="n">
        <f aca="false">IF(OR(K9="",G9=""),"",G9/K9)</f>
        <v>0.576470588235294</v>
      </c>
      <c r="N9" s="18" t="str">
        <f aca="false">IF(B9="","",IF(COUNTIF(Veículos!$A$5:$A$54,B9)=0,"Placa não cadastrada",IF(U9="","OK",LEFT(U9,LEN(U9)-2))))</f>
        <v>Litros acima do tanque</v>
      </c>
      <c r="O9" s="19" t="n">
        <f aca="false">IFERROR(INDEX(Veículos!$D$5:$D$54,MATCH(B9,Veículos!$A$5:$A$54,0)),"")</f>
        <v>55</v>
      </c>
      <c r="P9" s="19" t="n">
        <f aca="false">IFERROR(INDEX(Veículos!$E$5:$E$54,MATCH(B9,Veículos!$A$5:$A$54,0)),"")</f>
        <v>7</v>
      </c>
      <c r="Q9" s="19" t="n">
        <f aca="false">IFERROR(INDEX(Veículos!$F$5:$F$54,MATCH(B9,Veículos!$A$5:$A$54,0)),"")</f>
        <v>11</v>
      </c>
      <c r="R9" s="19" t="n">
        <f aca="false">IF(OR(B9="",COUNTIF($B$4:B8,B9)=0),"",LOOKUP(2,1/($B$4:B8=B9),$H$4:H8))</f>
        <v>40640</v>
      </c>
      <c r="S9" s="19" t="n">
        <f aca="false">IF(OR(A9="",E9="",J9=""),"",IFERROR(AVERAGEIFS($J$5:$J$504,$E$5:$E$504,E9,$A$5:$A$504,"&gt;="&amp;DATE(YEAR(A9),MONTH(A9),1),$A$5:$A$504,"&lt;="&amp;EOMONTH(A9,0)),""))</f>
        <v>4.69333333333333</v>
      </c>
      <c r="T9" s="20" t="n">
        <f aca="false">IF(K9="",0,F9)</f>
        <v>60</v>
      </c>
      <c r="U9" s="19" t="str">
        <f aca="false">IF(OR(F9="",O9=""),"",IF(F9&gt;O9,"Litros acima do tanque; ",""))&amp;IF(OR(H9="",R9=""),"",IF(H9&lt;=R9,"Odômetro não avançou; ",""))&amp;IF(OR(L9="",P9=""),"",IF(L9&lt;P9,"Consumo abaixo do esperado; ",""))&amp;IF(OR(L9="",Q9=""),"",IF(L9&gt;Q9,"Consumo acima do esperado; ",""))&amp;IF(OR(J9="",S9=""),"",IF(J9&gt;S9*(1+Parâmetros!$B$4),"Preço acima da média do mês; ",""))</f>
        <v>Litros acima do tanque; </v>
      </c>
    </row>
    <row r="10" customFormat="false" ht="15" hidden="false" customHeight="false" outlineLevel="0" collapsed="false">
      <c r="A10" s="11" t="n">
        <v>46281</v>
      </c>
      <c r="B10" s="10" t="s">
        <v>46</v>
      </c>
      <c r="C10" s="10" t="s">
        <v>74</v>
      </c>
      <c r="D10" s="10" t="s">
        <v>75</v>
      </c>
      <c r="E10" s="10" t="s">
        <v>31</v>
      </c>
      <c r="F10" s="12" t="n">
        <v>138</v>
      </c>
      <c r="G10" s="12" t="n">
        <v>862.5</v>
      </c>
      <c r="H10" s="13" t="n">
        <v>122400</v>
      </c>
      <c r="I10" s="10" t="s">
        <v>73</v>
      </c>
      <c r="J10" s="14" t="n">
        <f aca="false">IF(OR(F10="",G10="",F10=0),"",G10/F10)</f>
        <v>6.25</v>
      </c>
      <c r="K10" s="15" t="n">
        <f aca="false">IF(OR(H10="",R10=""),"",IF(H10-R10&lt;=0,"",H10-R10))</f>
        <v>960</v>
      </c>
      <c r="L10" s="16" t="n">
        <f aca="false">IF(OR(K10="",F10="",F10=0),"",K10/F10)</f>
        <v>6.95652173913044</v>
      </c>
      <c r="M10" s="17" t="n">
        <f aca="false">IF(OR(K10="",G10=""),"",G10/K10)</f>
        <v>0.8984375</v>
      </c>
      <c r="N10" s="18" t="str">
        <f aca="false">IF(B10="","",IF(COUNTIF(Veículos!$A$5:$A$54,B10)=0,"Placa não cadastrada",IF(U10="","OK",LEFT(U10,LEN(U10)-2))))</f>
        <v>OK</v>
      </c>
      <c r="O10" s="19" t="n">
        <f aca="false">IFERROR(INDEX(Veículos!$D$5:$D$54,MATCH(B10,Veículos!$A$5:$A$54,0)),"")</f>
        <v>150</v>
      </c>
      <c r="P10" s="19" t="n">
        <f aca="false">IFERROR(INDEX(Veículos!$E$5:$E$54,MATCH(B10,Veículos!$A$5:$A$54,0)),"")</f>
        <v>5</v>
      </c>
      <c r="Q10" s="19" t="n">
        <f aca="false">IFERROR(INDEX(Veículos!$F$5:$F$54,MATCH(B10,Veículos!$A$5:$A$54,0)),"")</f>
        <v>8</v>
      </c>
      <c r="R10" s="19" t="n">
        <f aca="false">IF(OR(B10="",COUNTIF($B$4:B9,B10)=0),"",LOOKUP(2,1/($B$4:B9=B10),$H$4:H9))</f>
        <v>121440</v>
      </c>
      <c r="S10" s="19" t="n">
        <f aca="false">IF(OR(A10="",E10="",J10=""),"",IFERROR(AVERAGEIFS($J$5:$J$504,$E$5:$E$504,E10,$A$5:$A$504,"&gt;="&amp;DATE(YEAR(A10),MONTH(A10),1),$A$5:$A$504,"&lt;="&amp;EOMONTH(A10,0)),""))</f>
        <v>6.27</v>
      </c>
      <c r="T10" s="20" t="n">
        <f aca="false">IF(K10="",0,F10)</f>
        <v>138</v>
      </c>
      <c r="U10" s="19" t="str">
        <f aca="false">IF(OR(F10="",O10=""),"",IF(F10&gt;O10,"Litros acima do tanque; ",""))&amp;IF(OR(H10="",R10=""),"",IF(H10&lt;=R10,"Odômetro não avançou; ",""))&amp;IF(OR(L10="",P10=""),"",IF(L10&lt;P10,"Consumo abaixo do esperado; ",""))&amp;IF(OR(L10="",Q10=""),"",IF(L10&gt;Q10,"Consumo acima do esperado; ",""))&amp;IF(OR(J10="",S10=""),"",IF(J10&gt;S10*(1+Parâmetros!$B$4),"Preço acima da média do mês; ",""))</f>
        <v/>
      </c>
    </row>
    <row r="11" customFormat="false" ht="15" hidden="false" customHeight="false" outlineLevel="0" collapsed="false">
      <c r="A11" s="11"/>
      <c r="B11" s="10"/>
      <c r="C11" s="10"/>
      <c r="D11" s="10"/>
      <c r="E11" s="10"/>
      <c r="F11" s="12"/>
      <c r="G11" s="12"/>
      <c r="H11" s="13"/>
      <c r="I11" s="10"/>
      <c r="J11" s="14" t="str">
        <f aca="false">IF(OR(F11="",G11="",F11=0),"",G11/F11)</f>
        <v/>
      </c>
      <c r="K11" s="15" t="str">
        <f aca="false">IF(OR(H11="",R11=""),"",IF(H11-R11&lt;=0,"",H11-R11))</f>
        <v/>
      </c>
      <c r="L11" s="16" t="str">
        <f aca="false">IF(OR(K11="",F11="",F11=0),"",K11/F11)</f>
        <v/>
      </c>
      <c r="M11" s="17" t="str">
        <f aca="false">IF(OR(K11="",G11=""),"",G11/K11)</f>
        <v/>
      </c>
      <c r="N11" s="18" t="str">
        <f aca="false">IF(B11="","",IF(COUNTIF(Veículos!$A$5:$A$54,B11)=0,"Placa não cadastrada",IF(U11="","OK",LEFT(U11,LEN(U11)-2))))</f>
        <v/>
      </c>
      <c r="O11" s="19" t="str">
        <f aca="false">IFERROR(INDEX(Veículos!$D$5:$D$54,MATCH(B11,Veículos!$A$5:$A$54,0)),"")</f>
        <v/>
      </c>
      <c r="P11" s="19" t="str">
        <f aca="false">IFERROR(INDEX(Veículos!$E$5:$E$54,MATCH(B11,Veículos!$A$5:$A$54,0)),"")</f>
        <v/>
      </c>
      <c r="Q11" s="19" t="str">
        <f aca="false">IFERROR(INDEX(Veículos!$F$5:$F$54,MATCH(B11,Veículos!$A$5:$A$54,0)),"")</f>
        <v/>
      </c>
      <c r="R11" s="19" t="str">
        <f aca="false">IF(OR(B11="",COUNTIF($B$4:B10,B11)=0),"",LOOKUP(2,1/($B$4:B10=B11),$H$4:H10))</f>
        <v/>
      </c>
      <c r="S11" s="19" t="str">
        <f aca="false">IF(OR(A11="",E11="",J11=""),"",IFERROR(AVERAGEIFS($J$5:$J$504,$E$5:$E$504,E11,$A$5:$A$504,"&gt;="&amp;DATE(YEAR(A11),MONTH(A11),1),$A$5:$A$504,"&lt;="&amp;EOMONTH(A11,0)),""))</f>
        <v/>
      </c>
      <c r="T11" s="19" t="n">
        <f aca="false">IF(K11="",0,F11)</f>
        <v>0</v>
      </c>
      <c r="U11" s="19" t="str">
        <f aca="false">IF(OR(F11="",O11=""),"",IF(F11&gt;O11,"Litros acima do tanque; ",""))&amp;IF(OR(H11="",R11=""),"",IF(H11&lt;=R11,"Odômetro não avançou; ",""))&amp;IF(OR(L11="",P11=""),"",IF(L11&lt;P11,"Consumo abaixo do esperado; ",""))&amp;IF(OR(L11="",Q11=""),"",IF(L11&gt;Q11,"Consumo acima do esperado; ",""))&amp;IF(OR(J11="",S11=""),"",IF(J11&gt;S11*(1+Parâmetros!$B$4),"Preço acima da média do mês; ",""))</f>
        <v/>
      </c>
    </row>
    <row r="12" customFormat="false" ht="15" hidden="false" customHeight="false" outlineLevel="0" collapsed="false">
      <c r="A12" s="11"/>
      <c r="B12" s="10"/>
      <c r="C12" s="10"/>
      <c r="D12" s="10"/>
      <c r="E12" s="10"/>
      <c r="F12" s="12"/>
      <c r="G12" s="12"/>
      <c r="H12" s="13"/>
      <c r="I12" s="10"/>
      <c r="J12" s="14" t="str">
        <f aca="false">IF(OR(F12="",G12="",F12=0),"",G12/F12)</f>
        <v/>
      </c>
      <c r="K12" s="15" t="str">
        <f aca="false">IF(OR(H12="",R12=""),"",IF(H12-R12&lt;=0,"",H12-R12))</f>
        <v/>
      </c>
      <c r="L12" s="16" t="str">
        <f aca="false">IF(OR(K12="",F12="",F12=0),"",K12/F12)</f>
        <v/>
      </c>
      <c r="M12" s="17" t="str">
        <f aca="false">IF(OR(K12="",G12=""),"",G12/K12)</f>
        <v/>
      </c>
      <c r="N12" s="18" t="str">
        <f aca="false">IF(B12="","",IF(COUNTIF(Veículos!$A$5:$A$54,B12)=0,"Placa não cadastrada",IF(U12="","OK",LEFT(U12,LEN(U12)-2))))</f>
        <v/>
      </c>
      <c r="O12" s="19" t="str">
        <f aca="false">IFERROR(INDEX(Veículos!$D$5:$D$54,MATCH(B12,Veículos!$A$5:$A$54,0)),"")</f>
        <v/>
      </c>
      <c r="P12" s="19" t="str">
        <f aca="false">IFERROR(INDEX(Veículos!$E$5:$E$54,MATCH(B12,Veículos!$A$5:$A$54,0)),"")</f>
        <v/>
      </c>
      <c r="Q12" s="19" t="str">
        <f aca="false">IFERROR(INDEX(Veículos!$F$5:$F$54,MATCH(B12,Veículos!$A$5:$A$54,0)),"")</f>
        <v/>
      </c>
      <c r="R12" s="19" t="str">
        <f aca="false">IF(OR(B12="",COUNTIF($B$4:B11,B12)=0),"",LOOKUP(2,1/($B$4:B11=B12),$H$4:H11))</f>
        <v/>
      </c>
      <c r="S12" s="19" t="str">
        <f aca="false">IF(OR(A12="",E12="",J12=""),"",IFERROR(AVERAGEIFS($J$5:$J$504,$E$5:$E$504,E12,$A$5:$A$504,"&gt;="&amp;DATE(YEAR(A12),MONTH(A12),1),$A$5:$A$504,"&lt;="&amp;EOMONTH(A12,0)),""))</f>
        <v/>
      </c>
      <c r="T12" s="19" t="n">
        <f aca="false">IF(K12="",0,F12)</f>
        <v>0</v>
      </c>
      <c r="U12" s="19" t="str">
        <f aca="false">IF(OR(F12="",O12=""),"",IF(F12&gt;O12,"Litros acima do tanque; ",""))&amp;IF(OR(H12="",R12=""),"",IF(H12&lt;=R12,"Odômetro não avançou; ",""))&amp;IF(OR(L12="",P12=""),"",IF(L12&lt;P12,"Consumo abaixo do esperado; ",""))&amp;IF(OR(L12="",Q12=""),"",IF(L12&gt;Q12,"Consumo acima do esperado; ",""))&amp;IF(OR(J12="",S12=""),"",IF(J12&gt;S12*(1+Parâmetros!$B$4),"Preço acima da média do mês; ",""))</f>
        <v/>
      </c>
    </row>
    <row r="13" customFormat="false" ht="15" hidden="false" customHeight="false" outlineLevel="0" collapsed="false">
      <c r="A13" s="11"/>
      <c r="B13" s="10"/>
      <c r="C13" s="10"/>
      <c r="D13" s="10"/>
      <c r="E13" s="10"/>
      <c r="F13" s="12"/>
      <c r="G13" s="12"/>
      <c r="H13" s="13"/>
      <c r="I13" s="10"/>
      <c r="J13" s="14" t="str">
        <f aca="false">IF(OR(F13="",G13="",F13=0),"",G13/F13)</f>
        <v/>
      </c>
      <c r="K13" s="15" t="str">
        <f aca="false">IF(OR(H13="",R13=""),"",IF(H13-R13&lt;=0,"",H13-R13))</f>
        <v/>
      </c>
      <c r="L13" s="16" t="str">
        <f aca="false">IF(OR(K13="",F13="",F13=0),"",K13/F13)</f>
        <v/>
      </c>
      <c r="M13" s="17" t="str">
        <f aca="false">IF(OR(K13="",G13=""),"",G13/K13)</f>
        <v/>
      </c>
      <c r="N13" s="18" t="str">
        <f aca="false">IF(B13="","",IF(COUNTIF(Veículos!$A$5:$A$54,B13)=0,"Placa não cadastrada",IF(U13="","OK",LEFT(U13,LEN(U13)-2))))</f>
        <v/>
      </c>
      <c r="O13" s="19" t="str">
        <f aca="false">IFERROR(INDEX(Veículos!$D$5:$D$54,MATCH(B13,Veículos!$A$5:$A$54,0)),"")</f>
        <v/>
      </c>
      <c r="P13" s="19" t="str">
        <f aca="false">IFERROR(INDEX(Veículos!$E$5:$E$54,MATCH(B13,Veículos!$A$5:$A$54,0)),"")</f>
        <v/>
      </c>
      <c r="Q13" s="19" t="str">
        <f aca="false">IFERROR(INDEX(Veículos!$F$5:$F$54,MATCH(B13,Veículos!$A$5:$A$54,0)),"")</f>
        <v/>
      </c>
      <c r="R13" s="19" t="str">
        <f aca="false">IF(OR(B13="",COUNTIF($B$4:B12,B13)=0),"",LOOKUP(2,1/($B$4:B12=B13),$H$4:H12))</f>
        <v/>
      </c>
      <c r="S13" s="19" t="str">
        <f aca="false">IF(OR(A13="",E13="",J13=""),"",IFERROR(AVERAGEIFS($J$5:$J$504,$E$5:$E$504,E13,$A$5:$A$504,"&gt;="&amp;DATE(YEAR(A13),MONTH(A13),1),$A$5:$A$504,"&lt;="&amp;EOMONTH(A13,0)),""))</f>
        <v/>
      </c>
      <c r="T13" s="19" t="n">
        <f aca="false">IF(K13="",0,F13)</f>
        <v>0</v>
      </c>
      <c r="U13" s="19" t="str">
        <f aca="false">IF(OR(F13="",O13=""),"",IF(F13&gt;O13,"Litros acima do tanque; ",""))&amp;IF(OR(H13="",R13=""),"",IF(H13&lt;=R13,"Odômetro não avançou; ",""))&amp;IF(OR(L13="",P13=""),"",IF(L13&lt;P13,"Consumo abaixo do esperado; ",""))&amp;IF(OR(L13="",Q13=""),"",IF(L13&gt;Q13,"Consumo acima do esperado; ",""))&amp;IF(OR(J13="",S13=""),"",IF(J13&gt;S13*(1+Parâmetros!$B$4),"Preço acima da média do mês; ",""))</f>
        <v/>
      </c>
    </row>
    <row r="14" customFormat="false" ht="15" hidden="false" customHeight="false" outlineLevel="0" collapsed="false">
      <c r="A14" s="11"/>
      <c r="B14" s="10"/>
      <c r="C14" s="10"/>
      <c r="D14" s="10"/>
      <c r="E14" s="10"/>
      <c r="F14" s="12"/>
      <c r="G14" s="12"/>
      <c r="H14" s="13"/>
      <c r="I14" s="10"/>
      <c r="J14" s="14" t="str">
        <f aca="false">IF(OR(F14="",G14="",F14=0),"",G14/F14)</f>
        <v/>
      </c>
      <c r="K14" s="15" t="str">
        <f aca="false">IF(OR(H14="",R14=""),"",IF(H14-R14&lt;=0,"",H14-R14))</f>
        <v/>
      </c>
      <c r="L14" s="16" t="str">
        <f aca="false">IF(OR(K14="",F14="",F14=0),"",K14/F14)</f>
        <v/>
      </c>
      <c r="M14" s="17" t="str">
        <f aca="false">IF(OR(K14="",G14=""),"",G14/K14)</f>
        <v/>
      </c>
      <c r="N14" s="18" t="str">
        <f aca="false">IF(B14="","",IF(COUNTIF(Veículos!$A$5:$A$54,B14)=0,"Placa não cadastrada",IF(U14="","OK",LEFT(U14,LEN(U14)-2))))</f>
        <v/>
      </c>
      <c r="O14" s="19" t="str">
        <f aca="false">IFERROR(INDEX(Veículos!$D$5:$D$54,MATCH(B14,Veículos!$A$5:$A$54,0)),"")</f>
        <v/>
      </c>
      <c r="P14" s="19" t="str">
        <f aca="false">IFERROR(INDEX(Veículos!$E$5:$E$54,MATCH(B14,Veículos!$A$5:$A$54,0)),"")</f>
        <v/>
      </c>
      <c r="Q14" s="19" t="str">
        <f aca="false">IFERROR(INDEX(Veículos!$F$5:$F$54,MATCH(B14,Veículos!$A$5:$A$54,0)),"")</f>
        <v/>
      </c>
      <c r="R14" s="19" t="str">
        <f aca="false">IF(OR(B14="",COUNTIF($B$4:B13,B14)=0),"",LOOKUP(2,1/($B$4:B13=B14),$H$4:H13))</f>
        <v/>
      </c>
      <c r="S14" s="19" t="str">
        <f aca="false">IF(OR(A14="",E14="",J14=""),"",IFERROR(AVERAGEIFS($J$5:$J$504,$E$5:$E$504,E14,$A$5:$A$504,"&gt;="&amp;DATE(YEAR(A14),MONTH(A14),1),$A$5:$A$504,"&lt;="&amp;EOMONTH(A14,0)),""))</f>
        <v/>
      </c>
      <c r="T14" s="19" t="n">
        <f aca="false">IF(K14="",0,F14)</f>
        <v>0</v>
      </c>
      <c r="U14" s="19" t="str">
        <f aca="false">IF(OR(F14="",O14=""),"",IF(F14&gt;O14,"Litros acima do tanque; ",""))&amp;IF(OR(H14="",R14=""),"",IF(H14&lt;=R14,"Odômetro não avançou; ",""))&amp;IF(OR(L14="",P14=""),"",IF(L14&lt;P14,"Consumo abaixo do esperado; ",""))&amp;IF(OR(L14="",Q14=""),"",IF(L14&gt;Q14,"Consumo acima do esperado; ",""))&amp;IF(OR(J14="",S14=""),"",IF(J14&gt;S14*(1+Parâmetros!$B$4),"Preço acima da média do mês; ",""))</f>
        <v/>
      </c>
    </row>
    <row r="15" customFormat="false" ht="15" hidden="false" customHeight="false" outlineLevel="0" collapsed="false">
      <c r="A15" s="11"/>
      <c r="B15" s="10"/>
      <c r="C15" s="10"/>
      <c r="D15" s="10"/>
      <c r="E15" s="10"/>
      <c r="F15" s="12"/>
      <c r="G15" s="12"/>
      <c r="H15" s="13"/>
      <c r="I15" s="10"/>
      <c r="J15" s="14" t="str">
        <f aca="false">IF(OR(F15="",G15="",F15=0),"",G15/F15)</f>
        <v/>
      </c>
      <c r="K15" s="15" t="str">
        <f aca="false">IF(OR(H15="",R15=""),"",IF(H15-R15&lt;=0,"",H15-R15))</f>
        <v/>
      </c>
      <c r="L15" s="16" t="str">
        <f aca="false">IF(OR(K15="",F15="",F15=0),"",K15/F15)</f>
        <v/>
      </c>
      <c r="M15" s="17" t="str">
        <f aca="false">IF(OR(K15="",G15=""),"",G15/K15)</f>
        <v/>
      </c>
      <c r="N15" s="18" t="str">
        <f aca="false">IF(B15="","",IF(COUNTIF(Veículos!$A$5:$A$54,B15)=0,"Placa não cadastrada",IF(U15="","OK",LEFT(U15,LEN(U15)-2))))</f>
        <v/>
      </c>
      <c r="O15" s="19" t="str">
        <f aca="false">IFERROR(INDEX(Veículos!$D$5:$D$54,MATCH(B15,Veículos!$A$5:$A$54,0)),"")</f>
        <v/>
      </c>
      <c r="P15" s="19" t="str">
        <f aca="false">IFERROR(INDEX(Veículos!$E$5:$E$54,MATCH(B15,Veículos!$A$5:$A$54,0)),"")</f>
        <v/>
      </c>
      <c r="Q15" s="19" t="str">
        <f aca="false">IFERROR(INDEX(Veículos!$F$5:$F$54,MATCH(B15,Veículos!$A$5:$A$54,0)),"")</f>
        <v/>
      </c>
      <c r="R15" s="19" t="str">
        <f aca="false">IF(OR(B15="",COUNTIF($B$4:B14,B15)=0),"",LOOKUP(2,1/($B$4:B14=B15),$H$4:H14))</f>
        <v/>
      </c>
      <c r="S15" s="19" t="str">
        <f aca="false">IF(OR(A15="",E15="",J15=""),"",IFERROR(AVERAGEIFS($J$5:$J$504,$E$5:$E$504,E15,$A$5:$A$504,"&gt;="&amp;DATE(YEAR(A15),MONTH(A15),1),$A$5:$A$504,"&lt;="&amp;EOMONTH(A15,0)),""))</f>
        <v/>
      </c>
      <c r="T15" s="19" t="n">
        <f aca="false">IF(K15="",0,F15)</f>
        <v>0</v>
      </c>
      <c r="U15" s="19" t="str">
        <f aca="false">IF(OR(F15="",O15=""),"",IF(F15&gt;O15,"Litros acima do tanque; ",""))&amp;IF(OR(H15="",R15=""),"",IF(H15&lt;=R15,"Odômetro não avançou; ",""))&amp;IF(OR(L15="",P15=""),"",IF(L15&lt;P15,"Consumo abaixo do esperado; ",""))&amp;IF(OR(L15="",Q15=""),"",IF(L15&gt;Q15,"Consumo acima do esperado; ",""))&amp;IF(OR(J15="",S15=""),"",IF(J15&gt;S15*(1+Parâmetros!$B$4),"Preço acima da média do mês; ",""))</f>
        <v/>
      </c>
    </row>
    <row r="16" customFormat="false" ht="15" hidden="false" customHeight="false" outlineLevel="0" collapsed="false">
      <c r="A16" s="11"/>
      <c r="B16" s="10"/>
      <c r="C16" s="10"/>
      <c r="D16" s="10"/>
      <c r="E16" s="10"/>
      <c r="F16" s="12"/>
      <c r="G16" s="12"/>
      <c r="H16" s="13"/>
      <c r="I16" s="10"/>
      <c r="J16" s="14" t="str">
        <f aca="false">IF(OR(F16="",G16="",F16=0),"",G16/F16)</f>
        <v/>
      </c>
      <c r="K16" s="15" t="str">
        <f aca="false">IF(OR(H16="",R16=""),"",IF(H16-R16&lt;=0,"",H16-R16))</f>
        <v/>
      </c>
      <c r="L16" s="16" t="str">
        <f aca="false">IF(OR(K16="",F16="",F16=0),"",K16/F16)</f>
        <v/>
      </c>
      <c r="M16" s="17" t="str">
        <f aca="false">IF(OR(K16="",G16=""),"",G16/K16)</f>
        <v/>
      </c>
      <c r="N16" s="18" t="str">
        <f aca="false">IF(B16="","",IF(COUNTIF(Veículos!$A$5:$A$54,B16)=0,"Placa não cadastrada",IF(U16="","OK",LEFT(U16,LEN(U16)-2))))</f>
        <v/>
      </c>
      <c r="O16" s="19" t="str">
        <f aca="false">IFERROR(INDEX(Veículos!$D$5:$D$54,MATCH(B16,Veículos!$A$5:$A$54,0)),"")</f>
        <v/>
      </c>
      <c r="P16" s="19" t="str">
        <f aca="false">IFERROR(INDEX(Veículos!$E$5:$E$54,MATCH(B16,Veículos!$A$5:$A$54,0)),"")</f>
        <v/>
      </c>
      <c r="Q16" s="19" t="str">
        <f aca="false">IFERROR(INDEX(Veículos!$F$5:$F$54,MATCH(B16,Veículos!$A$5:$A$54,0)),"")</f>
        <v/>
      </c>
      <c r="R16" s="19" t="str">
        <f aca="false">IF(OR(B16="",COUNTIF($B$4:B15,B16)=0),"",LOOKUP(2,1/($B$4:B15=B16),$H$4:H15))</f>
        <v/>
      </c>
      <c r="S16" s="19" t="str">
        <f aca="false">IF(OR(A16="",E16="",J16=""),"",IFERROR(AVERAGEIFS($J$5:$J$504,$E$5:$E$504,E16,$A$5:$A$504,"&gt;="&amp;DATE(YEAR(A16),MONTH(A16),1),$A$5:$A$504,"&lt;="&amp;EOMONTH(A16,0)),""))</f>
        <v/>
      </c>
      <c r="T16" s="19" t="n">
        <f aca="false">IF(K16="",0,F16)</f>
        <v>0</v>
      </c>
      <c r="U16" s="19" t="str">
        <f aca="false">IF(OR(F16="",O16=""),"",IF(F16&gt;O16,"Litros acima do tanque; ",""))&amp;IF(OR(H16="",R16=""),"",IF(H16&lt;=R16,"Odômetro não avançou; ",""))&amp;IF(OR(L16="",P16=""),"",IF(L16&lt;P16,"Consumo abaixo do esperado; ",""))&amp;IF(OR(L16="",Q16=""),"",IF(L16&gt;Q16,"Consumo acima do esperado; ",""))&amp;IF(OR(J16="",S16=""),"",IF(J16&gt;S16*(1+Parâmetros!$B$4),"Preço acima da média do mês; ",""))</f>
        <v/>
      </c>
    </row>
    <row r="17" customFormat="false" ht="15" hidden="false" customHeight="false" outlineLevel="0" collapsed="false">
      <c r="A17" s="11"/>
      <c r="B17" s="10"/>
      <c r="C17" s="10"/>
      <c r="D17" s="10"/>
      <c r="E17" s="10"/>
      <c r="F17" s="12"/>
      <c r="G17" s="12"/>
      <c r="H17" s="13"/>
      <c r="I17" s="10"/>
      <c r="J17" s="14" t="str">
        <f aca="false">IF(OR(F17="",G17="",F17=0),"",G17/F17)</f>
        <v/>
      </c>
      <c r="K17" s="15" t="str">
        <f aca="false">IF(OR(H17="",R17=""),"",IF(H17-R17&lt;=0,"",H17-R17))</f>
        <v/>
      </c>
      <c r="L17" s="16" t="str">
        <f aca="false">IF(OR(K17="",F17="",F17=0),"",K17/F17)</f>
        <v/>
      </c>
      <c r="M17" s="17" t="str">
        <f aca="false">IF(OR(K17="",G17=""),"",G17/K17)</f>
        <v/>
      </c>
      <c r="N17" s="18" t="str">
        <f aca="false">IF(B17="","",IF(COUNTIF(Veículos!$A$5:$A$54,B17)=0,"Placa não cadastrada",IF(U17="","OK",LEFT(U17,LEN(U17)-2))))</f>
        <v/>
      </c>
      <c r="O17" s="19" t="str">
        <f aca="false">IFERROR(INDEX(Veículos!$D$5:$D$54,MATCH(B17,Veículos!$A$5:$A$54,0)),"")</f>
        <v/>
      </c>
      <c r="P17" s="19" t="str">
        <f aca="false">IFERROR(INDEX(Veículos!$E$5:$E$54,MATCH(B17,Veículos!$A$5:$A$54,0)),"")</f>
        <v/>
      </c>
      <c r="Q17" s="19" t="str">
        <f aca="false">IFERROR(INDEX(Veículos!$F$5:$F$54,MATCH(B17,Veículos!$A$5:$A$54,0)),"")</f>
        <v/>
      </c>
      <c r="R17" s="19" t="str">
        <f aca="false">IF(OR(B17="",COUNTIF($B$4:B16,B17)=0),"",LOOKUP(2,1/($B$4:B16=B17),$H$4:H16))</f>
        <v/>
      </c>
      <c r="S17" s="19" t="str">
        <f aca="false">IF(OR(A17="",E17="",J17=""),"",IFERROR(AVERAGEIFS($J$5:$J$504,$E$5:$E$504,E17,$A$5:$A$504,"&gt;="&amp;DATE(YEAR(A17),MONTH(A17),1),$A$5:$A$504,"&lt;="&amp;EOMONTH(A17,0)),""))</f>
        <v/>
      </c>
      <c r="T17" s="19" t="n">
        <f aca="false">IF(K17="",0,F17)</f>
        <v>0</v>
      </c>
      <c r="U17" s="19" t="str">
        <f aca="false">IF(OR(F17="",O17=""),"",IF(F17&gt;O17,"Litros acima do tanque; ",""))&amp;IF(OR(H17="",R17=""),"",IF(H17&lt;=R17,"Odômetro não avançou; ",""))&amp;IF(OR(L17="",P17=""),"",IF(L17&lt;P17,"Consumo abaixo do esperado; ",""))&amp;IF(OR(L17="",Q17=""),"",IF(L17&gt;Q17,"Consumo acima do esperado; ",""))&amp;IF(OR(J17="",S17=""),"",IF(J17&gt;S17*(1+Parâmetros!$B$4),"Preço acima da média do mês; ",""))</f>
        <v/>
      </c>
    </row>
    <row r="18" customFormat="false" ht="15" hidden="false" customHeight="false" outlineLevel="0" collapsed="false">
      <c r="A18" s="11"/>
      <c r="B18" s="10"/>
      <c r="C18" s="10"/>
      <c r="D18" s="10"/>
      <c r="E18" s="10"/>
      <c r="F18" s="12"/>
      <c r="G18" s="12"/>
      <c r="H18" s="13"/>
      <c r="I18" s="10"/>
      <c r="J18" s="14" t="str">
        <f aca="false">IF(OR(F18="",G18="",F18=0),"",G18/F18)</f>
        <v/>
      </c>
      <c r="K18" s="15" t="str">
        <f aca="false">IF(OR(H18="",R18=""),"",IF(H18-R18&lt;=0,"",H18-R18))</f>
        <v/>
      </c>
      <c r="L18" s="16" t="str">
        <f aca="false">IF(OR(K18="",F18="",F18=0),"",K18/F18)</f>
        <v/>
      </c>
      <c r="M18" s="17" t="str">
        <f aca="false">IF(OR(K18="",G18=""),"",G18/K18)</f>
        <v/>
      </c>
      <c r="N18" s="18" t="str">
        <f aca="false">IF(B18="","",IF(COUNTIF(Veículos!$A$5:$A$54,B18)=0,"Placa não cadastrada",IF(U18="","OK",LEFT(U18,LEN(U18)-2))))</f>
        <v/>
      </c>
      <c r="O18" s="19" t="str">
        <f aca="false">IFERROR(INDEX(Veículos!$D$5:$D$54,MATCH(B18,Veículos!$A$5:$A$54,0)),"")</f>
        <v/>
      </c>
      <c r="P18" s="19" t="str">
        <f aca="false">IFERROR(INDEX(Veículos!$E$5:$E$54,MATCH(B18,Veículos!$A$5:$A$54,0)),"")</f>
        <v/>
      </c>
      <c r="Q18" s="19" t="str">
        <f aca="false">IFERROR(INDEX(Veículos!$F$5:$F$54,MATCH(B18,Veículos!$A$5:$A$54,0)),"")</f>
        <v/>
      </c>
      <c r="R18" s="19" t="str">
        <f aca="false">IF(OR(B18="",COUNTIF($B$4:B17,B18)=0),"",LOOKUP(2,1/($B$4:B17=B18),$H$4:H17))</f>
        <v/>
      </c>
      <c r="S18" s="19" t="str">
        <f aca="false">IF(OR(A18="",E18="",J18=""),"",IFERROR(AVERAGEIFS($J$5:$J$504,$E$5:$E$504,E18,$A$5:$A$504,"&gt;="&amp;DATE(YEAR(A18),MONTH(A18),1),$A$5:$A$504,"&lt;="&amp;EOMONTH(A18,0)),""))</f>
        <v/>
      </c>
      <c r="T18" s="19" t="n">
        <f aca="false">IF(K18="",0,F18)</f>
        <v>0</v>
      </c>
      <c r="U18" s="19" t="str">
        <f aca="false">IF(OR(F18="",O18=""),"",IF(F18&gt;O18,"Litros acima do tanque; ",""))&amp;IF(OR(H18="",R18=""),"",IF(H18&lt;=R18,"Odômetro não avançou; ",""))&amp;IF(OR(L18="",P18=""),"",IF(L18&lt;P18,"Consumo abaixo do esperado; ",""))&amp;IF(OR(L18="",Q18=""),"",IF(L18&gt;Q18,"Consumo acima do esperado; ",""))&amp;IF(OR(J18="",S18=""),"",IF(J18&gt;S18*(1+Parâmetros!$B$4),"Preço acima da média do mês; ",""))</f>
        <v/>
      </c>
    </row>
    <row r="19" customFormat="false" ht="15" hidden="false" customHeight="false" outlineLevel="0" collapsed="false">
      <c r="A19" s="11"/>
      <c r="B19" s="10"/>
      <c r="C19" s="10"/>
      <c r="D19" s="10"/>
      <c r="E19" s="10"/>
      <c r="F19" s="12"/>
      <c r="G19" s="12"/>
      <c r="H19" s="13"/>
      <c r="I19" s="10"/>
      <c r="J19" s="14" t="str">
        <f aca="false">IF(OR(F19="",G19="",F19=0),"",G19/F19)</f>
        <v/>
      </c>
      <c r="K19" s="15" t="str">
        <f aca="false">IF(OR(H19="",R19=""),"",IF(H19-R19&lt;=0,"",H19-R19))</f>
        <v/>
      </c>
      <c r="L19" s="16" t="str">
        <f aca="false">IF(OR(K19="",F19="",F19=0),"",K19/F19)</f>
        <v/>
      </c>
      <c r="M19" s="17" t="str">
        <f aca="false">IF(OR(K19="",G19=""),"",G19/K19)</f>
        <v/>
      </c>
      <c r="N19" s="18" t="str">
        <f aca="false">IF(B19="","",IF(COUNTIF(Veículos!$A$5:$A$54,B19)=0,"Placa não cadastrada",IF(U19="","OK",LEFT(U19,LEN(U19)-2))))</f>
        <v/>
      </c>
      <c r="O19" s="19" t="str">
        <f aca="false">IFERROR(INDEX(Veículos!$D$5:$D$54,MATCH(B19,Veículos!$A$5:$A$54,0)),"")</f>
        <v/>
      </c>
      <c r="P19" s="19" t="str">
        <f aca="false">IFERROR(INDEX(Veículos!$E$5:$E$54,MATCH(B19,Veículos!$A$5:$A$54,0)),"")</f>
        <v/>
      </c>
      <c r="Q19" s="19" t="str">
        <f aca="false">IFERROR(INDEX(Veículos!$F$5:$F$54,MATCH(B19,Veículos!$A$5:$A$54,0)),"")</f>
        <v/>
      </c>
      <c r="R19" s="19" t="str">
        <f aca="false">IF(OR(B19="",COUNTIF($B$4:B18,B19)=0),"",LOOKUP(2,1/($B$4:B18=B19),$H$4:H18))</f>
        <v/>
      </c>
      <c r="S19" s="19" t="str">
        <f aca="false">IF(OR(A19="",E19="",J19=""),"",IFERROR(AVERAGEIFS($J$5:$J$504,$E$5:$E$504,E19,$A$5:$A$504,"&gt;="&amp;DATE(YEAR(A19),MONTH(A19),1),$A$5:$A$504,"&lt;="&amp;EOMONTH(A19,0)),""))</f>
        <v/>
      </c>
      <c r="T19" s="19" t="n">
        <f aca="false">IF(K19="",0,F19)</f>
        <v>0</v>
      </c>
      <c r="U19" s="19" t="str">
        <f aca="false">IF(OR(F19="",O19=""),"",IF(F19&gt;O19,"Litros acima do tanque; ",""))&amp;IF(OR(H19="",R19=""),"",IF(H19&lt;=R19,"Odômetro não avançou; ",""))&amp;IF(OR(L19="",P19=""),"",IF(L19&lt;P19,"Consumo abaixo do esperado; ",""))&amp;IF(OR(L19="",Q19=""),"",IF(L19&gt;Q19,"Consumo acima do esperado; ",""))&amp;IF(OR(J19="",S19=""),"",IF(J19&gt;S19*(1+Parâmetros!$B$4),"Preço acima da média do mês; ",""))</f>
        <v/>
      </c>
    </row>
    <row r="20" customFormat="false" ht="15" hidden="false" customHeight="false" outlineLevel="0" collapsed="false">
      <c r="A20" s="11"/>
      <c r="B20" s="10"/>
      <c r="C20" s="10"/>
      <c r="D20" s="10"/>
      <c r="E20" s="10"/>
      <c r="F20" s="12"/>
      <c r="G20" s="12"/>
      <c r="H20" s="13"/>
      <c r="I20" s="10"/>
      <c r="J20" s="14" t="str">
        <f aca="false">IF(OR(F20="",G20="",F20=0),"",G20/F20)</f>
        <v/>
      </c>
      <c r="K20" s="15" t="str">
        <f aca="false">IF(OR(H20="",R20=""),"",IF(H20-R20&lt;=0,"",H20-R20))</f>
        <v/>
      </c>
      <c r="L20" s="16" t="str">
        <f aca="false">IF(OR(K20="",F20="",F20=0),"",K20/F20)</f>
        <v/>
      </c>
      <c r="M20" s="17" t="str">
        <f aca="false">IF(OR(K20="",G20=""),"",G20/K20)</f>
        <v/>
      </c>
      <c r="N20" s="18" t="str">
        <f aca="false">IF(B20="","",IF(COUNTIF(Veículos!$A$5:$A$54,B20)=0,"Placa não cadastrada",IF(U20="","OK",LEFT(U20,LEN(U20)-2))))</f>
        <v/>
      </c>
      <c r="O20" s="19" t="str">
        <f aca="false">IFERROR(INDEX(Veículos!$D$5:$D$54,MATCH(B20,Veículos!$A$5:$A$54,0)),"")</f>
        <v/>
      </c>
      <c r="P20" s="19" t="str">
        <f aca="false">IFERROR(INDEX(Veículos!$E$5:$E$54,MATCH(B20,Veículos!$A$5:$A$54,0)),"")</f>
        <v/>
      </c>
      <c r="Q20" s="19" t="str">
        <f aca="false">IFERROR(INDEX(Veículos!$F$5:$F$54,MATCH(B20,Veículos!$A$5:$A$54,0)),"")</f>
        <v/>
      </c>
      <c r="R20" s="19" t="str">
        <f aca="false">IF(OR(B20="",COUNTIF($B$4:B19,B20)=0),"",LOOKUP(2,1/($B$4:B19=B20),$H$4:H19))</f>
        <v/>
      </c>
      <c r="S20" s="19" t="str">
        <f aca="false">IF(OR(A20="",E20="",J20=""),"",IFERROR(AVERAGEIFS($J$5:$J$504,$E$5:$E$504,E20,$A$5:$A$504,"&gt;="&amp;DATE(YEAR(A20),MONTH(A20),1),$A$5:$A$504,"&lt;="&amp;EOMONTH(A20,0)),""))</f>
        <v/>
      </c>
      <c r="T20" s="19" t="n">
        <f aca="false">IF(K20="",0,F20)</f>
        <v>0</v>
      </c>
      <c r="U20" s="19" t="str">
        <f aca="false">IF(OR(F20="",O20=""),"",IF(F20&gt;O20,"Litros acima do tanque; ",""))&amp;IF(OR(H20="",R20=""),"",IF(H20&lt;=R20,"Odômetro não avançou; ",""))&amp;IF(OR(L20="",P20=""),"",IF(L20&lt;P20,"Consumo abaixo do esperado; ",""))&amp;IF(OR(L20="",Q20=""),"",IF(L20&gt;Q20,"Consumo acima do esperado; ",""))&amp;IF(OR(J20="",S20=""),"",IF(J20&gt;S20*(1+Parâmetros!$B$4),"Preço acima da média do mês; ",""))</f>
        <v/>
      </c>
    </row>
    <row r="21" customFormat="false" ht="15" hidden="false" customHeight="false" outlineLevel="0" collapsed="false">
      <c r="A21" s="11"/>
      <c r="B21" s="10"/>
      <c r="C21" s="10"/>
      <c r="D21" s="10"/>
      <c r="E21" s="10"/>
      <c r="F21" s="12"/>
      <c r="G21" s="12"/>
      <c r="H21" s="13"/>
      <c r="I21" s="10"/>
      <c r="J21" s="14" t="str">
        <f aca="false">IF(OR(F21="",G21="",F21=0),"",G21/F21)</f>
        <v/>
      </c>
      <c r="K21" s="15" t="str">
        <f aca="false">IF(OR(H21="",R21=""),"",IF(H21-R21&lt;=0,"",H21-R21))</f>
        <v/>
      </c>
      <c r="L21" s="16" t="str">
        <f aca="false">IF(OR(K21="",F21="",F21=0),"",K21/F21)</f>
        <v/>
      </c>
      <c r="M21" s="17" t="str">
        <f aca="false">IF(OR(K21="",G21=""),"",G21/K21)</f>
        <v/>
      </c>
      <c r="N21" s="18" t="str">
        <f aca="false">IF(B21="","",IF(COUNTIF(Veículos!$A$5:$A$54,B21)=0,"Placa não cadastrada",IF(U21="","OK",LEFT(U21,LEN(U21)-2))))</f>
        <v/>
      </c>
      <c r="O21" s="19" t="str">
        <f aca="false">IFERROR(INDEX(Veículos!$D$5:$D$54,MATCH(B21,Veículos!$A$5:$A$54,0)),"")</f>
        <v/>
      </c>
      <c r="P21" s="19" t="str">
        <f aca="false">IFERROR(INDEX(Veículos!$E$5:$E$54,MATCH(B21,Veículos!$A$5:$A$54,0)),"")</f>
        <v/>
      </c>
      <c r="Q21" s="19" t="str">
        <f aca="false">IFERROR(INDEX(Veículos!$F$5:$F$54,MATCH(B21,Veículos!$A$5:$A$54,0)),"")</f>
        <v/>
      </c>
      <c r="R21" s="19" t="str">
        <f aca="false">IF(OR(B21="",COUNTIF($B$4:B20,B21)=0),"",LOOKUP(2,1/($B$4:B20=B21),$H$4:H20))</f>
        <v/>
      </c>
      <c r="S21" s="19" t="str">
        <f aca="false">IF(OR(A21="",E21="",J21=""),"",IFERROR(AVERAGEIFS($J$5:$J$504,$E$5:$E$504,E21,$A$5:$A$504,"&gt;="&amp;DATE(YEAR(A21),MONTH(A21),1),$A$5:$A$504,"&lt;="&amp;EOMONTH(A21,0)),""))</f>
        <v/>
      </c>
      <c r="T21" s="19" t="n">
        <f aca="false">IF(K21="",0,F21)</f>
        <v>0</v>
      </c>
      <c r="U21" s="19" t="str">
        <f aca="false">IF(OR(F21="",O21=""),"",IF(F21&gt;O21,"Litros acima do tanque; ",""))&amp;IF(OR(H21="",R21=""),"",IF(H21&lt;=R21,"Odômetro não avançou; ",""))&amp;IF(OR(L21="",P21=""),"",IF(L21&lt;P21,"Consumo abaixo do esperado; ",""))&amp;IF(OR(L21="",Q21=""),"",IF(L21&gt;Q21,"Consumo acima do esperado; ",""))&amp;IF(OR(J21="",S21=""),"",IF(J21&gt;S21*(1+Parâmetros!$B$4),"Preço acima da média do mês; ",""))</f>
        <v/>
      </c>
    </row>
    <row r="22" customFormat="false" ht="15" hidden="false" customHeight="false" outlineLevel="0" collapsed="false">
      <c r="A22" s="11"/>
      <c r="B22" s="10"/>
      <c r="C22" s="10"/>
      <c r="D22" s="10"/>
      <c r="E22" s="10"/>
      <c r="F22" s="12"/>
      <c r="G22" s="12"/>
      <c r="H22" s="13"/>
      <c r="I22" s="10"/>
      <c r="J22" s="14" t="str">
        <f aca="false">IF(OR(F22="",G22="",F22=0),"",G22/F22)</f>
        <v/>
      </c>
      <c r="K22" s="15" t="str">
        <f aca="false">IF(OR(H22="",R22=""),"",IF(H22-R22&lt;=0,"",H22-R22))</f>
        <v/>
      </c>
      <c r="L22" s="16" t="str">
        <f aca="false">IF(OR(K22="",F22="",F22=0),"",K22/F22)</f>
        <v/>
      </c>
      <c r="M22" s="17" t="str">
        <f aca="false">IF(OR(K22="",G22=""),"",G22/K22)</f>
        <v/>
      </c>
      <c r="N22" s="18" t="str">
        <f aca="false">IF(B22="","",IF(COUNTIF(Veículos!$A$5:$A$54,B22)=0,"Placa não cadastrada",IF(U22="","OK",LEFT(U22,LEN(U22)-2))))</f>
        <v/>
      </c>
      <c r="O22" s="19" t="str">
        <f aca="false">IFERROR(INDEX(Veículos!$D$5:$D$54,MATCH(B22,Veículos!$A$5:$A$54,0)),"")</f>
        <v/>
      </c>
      <c r="P22" s="19" t="str">
        <f aca="false">IFERROR(INDEX(Veículos!$E$5:$E$54,MATCH(B22,Veículos!$A$5:$A$54,0)),"")</f>
        <v/>
      </c>
      <c r="Q22" s="19" t="str">
        <f aca="false">IFERROR(INDEX(Veículos!$F$5:$F$54,MATCH(B22,Veículos!$A$5:$A$54,0)),"")</f>
        <v/>
      </c>
      <c r="R22" s="19" t="str">
        <f aca="false">IF(OR(B22="",COUNTIF($B$4:B21,B22)=0),"",LOOKUP(2,1/($B$4:B21=B22),$H$4:H21))</f>
        <v/>
      </c>
      <c r="S22" s="19" t="str">
        <f aca="false">IF(OR(A22="",E22="",J22=""),"",IFERROR(AVERAGEIFS($J$5:$J$504,$E$5:$E$504,E22,$A$5:$A$504,"&gt;="&amp;DATE(YEAR(A22),MONTH(A22),1),$A$5:$A$504,"&lt;="&amp;EOMONTH(A22,0)),""))</f>
        <v/>
      </c>
      <c r="T22" s="19" t="n">
        <f aca="false">IF(K22="",0,F22)</f>
        <v>0</v>
      </c>
      <c r="U22" s="19" t="str">
        <f aca="false">IF(OR(F22="",O22=""),"",IF(F22&gt;O22,"Litros acima do tanque; ",""))&amp;IF(OR(H22="",R22=""),"",IF(H22&lt;=R22,"Odômetro não avançou; ",""))&amp;IF(OR(L22="",P22=""),"",IF(L22&lt;P22,"Consumo abaixo do esperado; ",""))&amp;IF(OR(L22="",Q22=""),"",IF(L22&gt;Q22,"Consumo acima do esperado; ",""))&amp;IF(OR(J22="",S22=""),"",IF(J22&gt;S22*(1+Parâmetros!$B$4),"Preço acima da média do mês; ",""))</f>
        <v/>
      </c>
    </row>
    <row r="23" customFormat="false" ht="15" hidden="false" customHeight="false" outlineLevel="0" collapsed="false">
      <c r="A23" s="11"/>
      <c r="B23" s="10"/>
      <c r="C23" s="10"/>
      <c r="D23" s="10"/>
      <c r="E23" s="10"/>
      <c r="F23" s="12"/>
      <c r="G23" s="12"/>
      <c r="H23" s="13"/>
      <c r="I23" s="10"/>
      <c r="J23" s="14" t="str">
        <f aca="false">IF(OR(F23="",G23="",F23=0),"",G23/F23)</f>
        <v/>
      </c>
      <c r="K23" s="15" t="str">
        <f aca="false">IF(OR(H23="",R23=""),"",IF(H23-R23&lt;=0,"",H23-R23))</f>
        <v/>
      </c>
      <c r="L23" s="16" t="str">
        <f aca="false">IF(OR(K23="",F23="",F23=0),"",K23/F23)</f>
        <v/>
      </c>
      <c r="M23" s="17" t="str">
        <f aca="false">IF(OR(K23="",G23=""),"",G23/K23)</f>
        <v/>
      </c>
      <c r="N23" s="18" t="str">
        <f aca="false">IF(B23="","",IF(COUNTIF(Veículos!$A$5:$A$54,B23)=0,"Placa não cadastrada",IF(U23="","OK",LEFT(U23,LEN(U23)-2))))</f>
        <v/>
      </c>
      <c r="O23" s="19" t="str">
        <f aca="false">IFERROR(INDEX(Veículos!$D$5:$D$54,MATCH(B23,Veículos!$A$5:$A$54,0)),"")</f>
        <v/>
      </c>
      <c r="P23" s="19" t="str">
        <f aca="false">IFERROR(INDEX(Veículos!$E$5:$E$54,MATCH(B23,Veículos!$A$5:$A$54,0)),"")</f>
        <v/>
      </c>
      <c r="Q23" s="19" t="str">
        <f aca="false">IFERROR(INDEX(Veículos!$F$5:$F$54,MATCH(B23,Veículos!$A$5:$A$54,0)),"")</f>
        <v/>
      </c>
      <c r="R23" s="19" t="str">
        <f aca="false">IF(OR(B23="",COUNTIF($B$4:B22,B23)=0),"",LOOKUP(2,1/($B$4:B22=B23),$H$4:H22))</f>
        <v/>
      </c>
      <c r="S23" s="19" t="str">
        <f aca="false">IF(OR(A23="",E23="",J23=""),"",IFERROR(AVERAGEIFS($J$5:$J$504,$E$5:$E$504,E23,$A$5:$A$504,"&gt;="&amp;DATE(YEAR(A23),MONTH(A23),1),$A$5:$A$504,"&lt;="&amp;EOMONTH(A23,0)),""))</f>
        <v/>
      </c>
      <c r="T23" s="19" t="n">
        <f aca="false">IF(K23="",0,F23)</f>
        <v>0</v>
      </c>
      <c r="U23" s="19" t="str">
        <f aca="false">IF(OR(F23="",O23=""),"",IF(F23&gt;O23,"Litros acima do tanque; ",""))&amp;IF(OR(H23="",R23=""),"",IF(H23&lt;=R23,"Odômetro não avançou; ",""))&amp;IF(OR(L23="",P23=""),"",IF(L23&lt;P23,"Consumo abaixo do esperado; ",""))&amp;IF(OR(L23="",Q23=""),"",IF(L23&gt;Q23,"Consumo acima do esperado; ",""))&amp;IF(OR(J23="",S23=""),"",IF(J23&gt;S23*(1+Parâmetros!$B$4),"Preço acima da média do mês; ",""))</f>
        <v/>
      </c>
    </row>
    <row r="24" customFormat="false" ht="15" hidden="false" customHeight="false" outlineLevel="0" collapsed="false">
      <c r="A24" s="11"/>
      <c r="B24" s="10"/>
      <c r="C24" s="10"/>
      <c r="D24" s="10"/>
      <c r="E24" s="10"/>
      <c r="F24" s="12"/>
      <c r="G24" s="12"/>
      <c r="H24" s="13"/>
      <c r="I24" s="10"/>
      <c r="J24" s="14" t="str">
        <f aca="false">IF(OR(F24="",G24="",F24=0),"",G24/F24)</f>
        <v/>
      </c>
      <c r="K24" s="15" t="str">
        <f aca="false">IF(OR(H24="",R24=""),"",IF(H24-R24&lt;=0,"",H24-R24))</f>
        <v/>
      </c>
      <c r="L24" s="16" t="str">
        <f aca="false">IF(OR(K24="",F24="",F24=0),"",K24/F24)</f>
        <v/>
      </c>
      <c r="M24" s="17" t="str">
        <f aca="false">IF(OR(K24="",G24=""),"",G24/K24)</f>
        <v/>
      </c>
      <c r="N24" s="18" t="str">
        <f aca="false">IF(B24="","",IF(COUNTIF(Veículos!$A$5:$A$54,B24)=0,"Placa não cadastrada",IF(U24="","OK",LEFT(U24,LEN(U24)-2))))</f>
        <v/>
      </c>
      <c r="O24" s="19" t="str">
        <f aca="false">IFERROR(INDEX(Veículos!$D$5:$D$54,MATCH(B24,Veículos!$A$5:$A$54,0)),"")</f>
        <v/>
      </c>
      <c r="P24" s="19" t="str">
        <f aca="false">IFERROR(INDEX(Veículos!$E$5:$E$54,MATCH(B24,Veículos!$A$5:$A$54,0)),"")</f>
        <v/>
      </c>
      <c r="Q24" s="19" t="str">
        <f aca="false">IFERROR(INDEX(Veículos!$F$5:$F$54,MATCH(B24,Veículos!$A$5:$A$54,0)),"")</f>
        <v/>
      </c>
      <c r="R24" s="19" t="str">
        <f aca="false">IF(OR(B24="",COUNTIF($B$4:B23,B24)=0),"",LOOKUP(2,1/($B$4:B23=B24),$H$4:H23))</f>
        <v/>
      </c>
      <c r="S24" s="19" t="str">
        <f aca="false">IF(OR(A24="",E24="",J24=""),"",IFERROR(AVERAGEIFS($J$5:$J$504,$E$5:$E$504,E24,$A$5:$A$504,"&gt;="&amp;DATE(YEAR(A24),MONTH(A24),1),$A$5:$A$504,"&lt;="&amp;EOMONTH(A24,0)),""))</f>
        <v/>
      </c>
      <c r="T24" s="19" t="n">
        <f aca="false">IF(K24="",0,F24)</f>
        <v>0</v>
      </c>
      <c r="U24" s="19" t="str">
        <f aca="false">IF(OR(F24="",O24=""),"",IF(F24&gt;O24,"Litros acima do tanque; ",""))&amp;IF(OR(H24="",R24=""),"",IF(H24&lt;=R24,"Odômetro não avançou; ",""))&amp;IF(OR(L24="",P24=""),"",IF(L24&lt;P24,"Consumo abaixo do esperado; ",""))&amp;IF(OR(L24="",Q24=""),"",IF(L24&gt;Q24,"Consumo acima do esperado; ",""))&amp;IF(OR(J24="",S24=""),"",IF(J24&gt;S24*(1+Parâmetros!$B$4),"Preço acima da média do mês; ",""))</f>
        <v/>
      </c>
    </row>
    <row r="25" customFormat="false" ht="15" hidden="false" customHeight="false" outlineLevel="0" collapsed="false">
      <c r="A25" s="11"/>
      <c r="B25" s="10"/>
      <c r="C25" s="10"/>
      <c r="D25" s="10"/>
      <c r="E25" s="10"/>
      <c r="F25" s="12"/>
      <c r="G25" s="12"/>
      <c r="H25" s="13"/>
      <c r="I25" s="10"/>
      <c r="J25" s="14" t="str">
        <f aca="false">IF(OR(F25="",G25="",F25=0),"",G25/F25)</f>
        <v/>
      </c>
      <c r="K25" s="15" t="str">
        <f aca="false">IF(OR(H25="",R25=""),"",IF(H25-R25&lt;=0,"",H25-R25))</f>
        <v/>
      </c>
      <c r="L25" s="16" t="str">
        <f aca="false">IF(OR(K25="",F25="",F25=0),"",K25/F25)</f>
        <v/>
      </c>
      <c r="M25" s="17" t="str">
        <f aca="false">IF(OR(K25="",G25=""),"",G25/K25)</f>
        <v/>
      </c>
      <c r="N25" s="18" t="str">
        <f aca="false">IF(B25="","",IF(COUNTIF(Veículos!$A$5:$A$54,B25)=0,"Placa não cadastrada",IF(U25="","OK",LEFT(U25,LEN(U25)-2))))</f>
        <v/>
      </c>
      <c r="O25" s="19" t="str">
        <f aca="false">IFERROR(INDEX(Veículos!$D$5:$D$54,MATCH(B25,Veículos!$A$5:$A$54,0)),"")</f>
        <v/>
      </c>
      <c r="P25" s="19" t="str">
        <f aca="false">IFERROR(INDEX(Veículos!$E$5:$E$54,MATCH(B25,Veículos!$A$5:$A$54,0)),"")</f>
        <v/>
      </c>
      <c r="Q25" s="19" t="str">
        <f aca="false">IFERROR(INDEX(Veículos!$F$5:$F$54,MATCH(B25,Veículos!$A$5:$A$54,0)),"")</f>
        <v/>
      </c>
      <c r="R25" s="19" t="str">
        <f aca="false">IF(OR(B25="",COUNTIF($B$4:B24,B25)=0),"",LOOKUP(2,1/($B$4:B24=B25),$H$4:H24))</f>
        <v/>
      </c>
      <c r="S25" s="19" t="str">
        <f aca="false">IF(OR(A25="",E25="",J25=""),"",IFERROR(AVERAGEIFS($J$5:$J$504,$E$5:$E$504,E25,$A$5:$A$504,"&gt;="&amp;DATE(YEAR(A25),MONTH(A25),1),$A$5:$A$504,"&lt;="&amp;EOMONTH(A25,0)),""))</f>
        <v/>
      </c>
      <c r="T25" s="19" t="n">
        <f aca="false">IF(K25="",0,F25)</f>
        <v>0</v>
      </c>
      <c r="U25" s="19" t="str">
        <f aca="false">IF(OR(F25="",O25=""),"",IF(F25&gt;O25,"Litros acima do tanque; ",""))&amp;IF(OR(H25="",R25=""),"",IF(H25&lt;=R25,"Odômetro não avançou; ",""))&amp;IF(OR(L25="",P25=""),"",IF(L25&lt;P25,"Consumo abaixo do esperado; ",""))&amp;IF(OR(L25="",Q25=""),"",IF(L25&gt;Q25,"Consumo acima do esperado; ",""))&amp;IF(OR(J25="",S25=""),"",IF(J25&gt;S25*(1+Parâmetros!$B$4),"Preço acima da média do mês; ",""))</f>
        <v/>
      </c>
    </row>
    <row r="26" customFormat="false" ht="15" hidden="false" customHeight="false" outlineLevel="0" collapsed="false">
      <c r="A26" s="11"/>
      <c r="B26" s="10"/>
      <c r="C26" s="10"/>
      <c r="D26" s="10"/>
      <c r="E26" s="10"/>
      <c r="F26" s="12"/>
      <c r="G26" s="12"/>
      <c r="H26" s="13"/>
      <c r="I26" s="10"/>
      <c r="J26" s="14" t="str">
        <f aca="false">IF(OR(F26="",G26="",F26=0),"",G26/F26)</f>
        <v/>
      </c>
      <c r="K26" s="15" t="str">
        <f aca="false">IF(OR(H26="",R26=""),"",IF(H26-R26&lt;=0,"",H26-R26))</f>
        <v/>
      </c>
      <c r="L26" s="16" t="str">
        <f aca="false">IF(OR(K26="",F26="",F26=0),"",K26/F26)</f>
        <v/>
      </c>
      <c r="M26" s="17" t="str">
        <f aca="false">IF(OR(K26="",G26=""),"",G26/K26)</f>
        <v/>
      </c>
      <c r="N26" s="18" t="str">
        <f aca="false">IF(B26="","",IF(COUNTIF(Veículos!$A$5:$A$54,B26)=0,"Placa não cadastrada",IF(U26="","OK",LEFT(U26,LEN(U26)-2))))</f>
        <v/>
      </c>
      <c r="O26" s="19" t="str">
        <f aca="false">IFERROR(INDEX(Veículos!$D$5:$D$54,MATCH(B26,Veículos!$A$5:$A$54,0)),"")</f>
        <v/>
      </c>
      <c r="P26" s="19" t="str">
        <f aca="false">IFERROR(INDEX(Veículos!$E$5:$E$54,MATCH(B26,Veículos!$A$5:$A$54,0)),"")</f>
        <v/>
      </c>
      <c r="Q26" s="19" t="str">
        <f aca="false">IFERROR(INDEX(Veículos!$F$5:$F$54,MATCH(B26,Veículos!$A$5:$A$54,0)),"")</f>
        <v/>
      </c>
      <c r="R26" s="19" t="str">
        <f aca="false">IF(OR(B26="",COUNTIF($B$4:B25,B26)=0),"",LOOKUP(2,1/($B$4:B25=B26),$H$4:H25))</f>
        <v/>
      </c>
      <c r="S26" s="19" t="str">
        <f aca="false">IF(OR(A26="",E26="",J26=""),"",IFERROR(AVERAGEIFS($J$5:$J$504,$E$5:$E$504,E26,$A$5:$A$504,"&gt;="&amp;DATE(YEAR(A26),MONTH(A26),1),$A$5:$A$504,"&lt;="&amp;EOMONTH(A26,0)),""))</f>
        <v/>
      </c>
      <c r="T26" s="19" t="n">
        <f aca="false">IF(K26="",0,F26)</f>
        <v>0</v>
      </c>
      <c r="U26" s="19" t="str">
        <f aca="false">IF(OR(F26="",O26=""),"",IF(F26&gt;O26,"Litros acima do tanque; ",""))&amp;IF(OR(H26="",R26=""),"",IF(H26&lt;=R26,"Odômetro não avançou; ",""))&amp;IF(OR(L26="",P26=""),"",IF(L26&lt;P26,"Consumo abaixo do esperado; ",""))&amp;IF(OR(L26="",Q26=""),"",IF(L26&gt;Q26,"Consumo acima do esperado; ",""))&amp;IF(OR(J26="",S26=""),"",IF(J26&gt;S26*(1+Parâmetros!$B$4),"Preço acima da média do mês; ",""))</f>
        <v/>
      </c>
    </row>
    <row r="27" customFormat="false" ht="15" hidden="false" customHeight="false" outlineLevel="0" collapsed="false">
      <c r="A27" s="11"/>
      <c r="B27" s="10"/>
      <c r="C27" s="10"/>
      <c r="D27" s="10"/>
      <c r="E27" s="10"/>
      <c r="F27" s="12"/>
      <c r="G27" s="12"/>
      <c r="H27" s="13"/>
      <c r="I27" s="10"/>
      <c r="J27" s="14" t="str">
        <f aca="false">IF(OR(F27="",G27="",F27=0),"",G27/F27)</f>
        <v/>
      </c>
      <c r="K27" s="15" t="str">
        <f aca="false">IF(OR(H27="",R27=""),"",IF(H27-R27&lt;=0,"",H27-R27))</f>
        <v/>
      </c>
      <c r="L27" s="16" t="str">
        <f aca="false">IF(OR(K27="",F27="",F27=0),"",K27/F27)</f>
        <v/>
      </c>
      <c r="M27" s="17" t="str">
        <f aca="false">IF(OR(K27="",G27=""),"",G27/K27)</f>
        <v/>
      </c>
      <c r="N27" s="18" t="str">
        <f aca="false">IF(B27="","",IF(COUNTIF(Veículos!$A$5:$A$54,B27)=0,"Placa não cadastrada",IF(U27="","OK",LEFT(U27,LEN(U27)-2))))</f>
        <v/>
      </c>
      <c r="O27" s="19" t="str">
        <f aca="false">IFERROR(INDEX(Veículos!$D$5:$D$54,MATCH(B27,Veículos!$A$5:$A$54,0)),"")</f>
        <v/>
      </c>
      <c r="P27" s="19" t="str">
        <f aca="false">IFERROR(INDEX(Veículos!$E$5:$E$54,MATCH(B27,Veículos!$A$5:$A$54,0)),"")</f>
        <v/>
      </c>
      <c r="Q27" s="19" t="str">
        <f aca="false">IFERROR(INDEX(Veículos!$F$5:$F$54,MATCH(B27,Veículos!$A$5:$A$54,0)),"")</f>
        <v/>
      </c>
      <c r="R27" s="19" t="str">
        <f aca="false">IF(OR(B27="",COUNTIF($B$4:B26,B27)=0),"",LOOKUP(2,1/($B$4:B26=B27),$H$4:H26))</f>
        <v/>
      </c>
      <c r="S27" s="19" t="str">
        <f aca="false">IF(OR(A27="",E27="",J27=""),"",IFERROR(AVERAGEIFS($J$5:$J$504,$E$5:$E$504,E27,$A$5:$A$504,"&gt;="&amp;DATE(YEAR(A27),MONTH(A27),1),$A$5:$A$504,"&lt;="&amp;EOMONTH(A27,0)),""))</f>
        <v/>
      </c>
      <c r="T27" s="19" t="n">
        <f aca="false">IF(K27="",0,F27)</f>
        <v>0</v>
      </c>
      <c r="U27" s="19" t="str">
        <f aca="false">IF(OR(F27="",O27=""),"",IF(F27&gt;O27,"Litros acima do tanque; ",""))&amp;IF(OR(H27="",R27=""),"",IF(H27&lt;=R27,"Odômetro não avançou; ",""))&amp;IF(OR(L27="",P27=""),"",IF(L27&lt;P27,"Consumo abaixo do esperado; ",""))&amp;IF(OR(L27="",Q27=""),"",IF(L27&gt;Q27,"Consumo acima do esperado; ",""))&amp;IF(OR(J27="",S27=""),"",IF(J27&gt;S27*(1+Parâmetros!$B$4),"Preço acima da média do mês; ",""))</f>
        <v/>
      </c>
    </row>
    <row r="28" customFormat="false" ht="15" hidden="false" customHeight="false" outlineLevel="0" collapsed="false">
      <c r="A28" s="11"/>
      <c r="B28" s="10"/>
      <c r="C28" s="10"/>
      <c r="D28" s="10"/>
      <c r="E28" s="10"/>
      <c r="F28" s="12"/>
      <c r="G28" s="12"/>
      <c r="H28" s="13"/>
      <c r="I28" s="10"/>
      <c r="J28" s="14" t="str">
        <f aca="false">IF(OR(F28="",G28="",F28=0),"",G28/F28)</f>
        <v/>
      </c>
      <c r="K28" s="15" t="str">
        <f aca="false">IF(OR(H28="",R28=""),"",IF(H28-R28&lt;=0,"",H28-R28))</f>
        <v/>
      </c>
      <c r="L28" s="16" t="str">
        <f aca="false">IF(OR(K28="",F28="",F28=0),"",K28/F28)</f>
        <v/>
      </c>
      <c r="M28" s="17" t="str">
        <f aca="false">IF(OR(K28="",G28=""),"",G28/K28)</f>
        <v/>
      </c>
      <c r="N28" s="18" t="str">
        <f aca="false">IF(B28="","",IF(COUNTIF(Veículos!$A$5:$A$54,B28)=0,"Placa não cadastrada",IF(U28="","OK",LEFT(U28,LEN(U28)-2))))</f>
        <v/>
      </c>
      <c r="O28" s="19" t="str">
        <f aca="false">IFERROR(INDEX(Veículos!$D$5:$D$54,MATCH(B28,Veículos!$A$5:$A$54,0)),"")</f>
        <v/>
      </c>
      <c r="P28" s="19" t="str">
        <f aca="false">IFERROR(INDEX(Veículos!$E$5:$E$54,MATCH(B28,Veículos!$A$5:$A$54,0)),"")</f>
        <v/>
      </c>
      <c r="Q28" s="19" t="str">
        <f aca="false">IFERROR(INDEX(Veículos!$F$5:$F$54,MATCH(B28,Veículos!$A$5:$A$54,0)),"")</f>
        <v/>
      </c>
      <c r="R28" s="19" t="str">
        <f aca="false">IF(OR(B28="",COUNTIF($B$4:B27,B28)=0),"",LOOKUP(2,1/($B$4:B27=B28),$H$4:H27))</f>
        <v/>
      </c>
      <c r="S28" s="19" t="str">
        <f aca="false">IF(OR(A28="",E28="",J28=""),"",IFERROR(AVERAGEIFS($J$5:$J$504,$E$5:$E$504,E28,$A$5:$A$504,"&gt;="&amp;DATE(YEAR(A28),MONTH(A28),1),$A$5:$A$504,"&lt;="&amp;EOMONTH(A28,0)),""))</f>
        <v/>
      </c>
      <c r="T28" s="19" t="n">
        <f aca="false">IF(K28="",0,F28)</f>
        <v>0</v>
      </c>
      <c r="U28" s="19" t="str">
        <f aca="false">IF(OR(F28="",O28=""),"",IF(F28&gt;O28,"Litros acima do tanque; ",""))&amp;IF(OR(H28="",R28=""),"",IF(H28&lt;=R28,"Odômetro não avançou; ",""))&amp;IF(OR(L28="",P28=""),"",IF(L28&lt;P28,"Consumo abaixo do esperado; ",""))&amp;IF(OR(L28="",Q28=""),"",IF(L28&gt;Q28,"Consumo acima do esperado; ",""))&amp;IF(OR(J28="",S28=""),"",IF(J28&gt;S28*(1+Parâmetros!$B$4),"Preço acima da média do mês; ",""))</f>
        <v/>
      </c>
    </row>
    <row r="29" customFormat="false" ht="15" hidden="false" customHeight="false" outlineLevel="0" collapsed="false">
      <c r="A29" s="11"/>
      <c r="B29" s="10"/>
      <c r="C29" s="10"/>
      <c r="D29" s="10"/>
      <c r="E29" s="10"/>
      <c r="F29" s="12"/>
      <c r="G29" s="12"/>
      <c r="H29" s="13"/>
      <c r="I29" s="10"/>
      <c r="J29" s="14" t="str">
        <f aca="false">IF(OR(F29="",G29="",F29=0),"",G29/F29)</f>
        <v/>
      </c>
      <c r="K29" s="15" t="str">
        <f aca="false">IF(OR(H29="",R29=""),"",IF(H29-R29&lt;=0,"",H29-R29))</f>
        <v/>
      </c>
      <c r="L29" s="16" t="str">
        <f aca="false">IF(OR(K29="",F29="",F29=0),"",K29/F29)</f>
        <v/>
      </c>
      <c r="M29" s="17" t="str">
        <f aca="false">IF(OR(K29="",G29=""),"",G29/K29)</f>
        <v/>
      </c>
      <c r="N29" s="18" t="str">
        <f aca="false">IF(B29="","",IF(COUNTIF(Veículos!$A$5:$A$54,B29)=0,"Placa não cadastrada",IF(U29="","OK",LEFT(U29,LEN(U29)-2))))</f>
        <v/>
      </c>
      <c r="O29" s="19" t="str">
        <f aca="false">IFERROR(INDEX(Veículos!$D$5:$D$54,MATCH(B29,Veículos!$A$5:$A$54,0)),"")</f>
        <v/>
      </c>
      <c r="P29" s="19" t="str">
        <f aca="false">IFERROR(INDEX(Veículos!$E$5:$E$54,MATCH(B29,Veículos!$A$5:$A$54,0)),"")</f>
        <v/>
      </c>
      <c r="Q29" s="19" t="str">
        <f aca="false">IFERROR(INDEX(Veículos!$F$5:$F$54,MATCH(B29,Veículos!$A$5:$A$54,0)),"")</f>
        <v/>
      </c>
      <c r="R29" s="19" t="str">
        <f aca="false">IF(OR(B29="",COUNTIF($B$4:B28,B29)=0),"",LOOKUP(2,1/($B$4:B28=B29),$H$4:H28))</f>
        <v/>
      </c>
      <c r="S29" s="19" t="str">
        <f aca="false">IF(OR(A29="",E29="",J29=""),"",IFERROR(AVERAGEIFS($J$5:$J$504,$E$5:$E$504,E29,$A$5:$A$504,"&gt;="&amp;DATE(YEAR(A29),MONTH(A29),1),$A$5:$A$504,"&lt;="&amp;EOMONTH(A29,0)),""))</f>
        <v/>
      </c>
      <c r="T29" s="19" t="n">
        <f aca="false">IF(K29="",0,F29)</f>
        <v>0</v>
      </c>
      <c r="U29" s="19" t="str">
        <f aca="false">IF(OR(F29="",O29=""),"",IF(F29&gt;O29,"Litros acima do tanque; ",""))&amp;IF(OR(H29="",R29=""),"",IF(H29&lt;=R29,"Odômetro não avançou; ",""))&amp;IF(OR(L29="",P29=""),"",IF(L29&lt;P29,"Consumo abaixo do esperado; ",""))&amp;IF(OR(L29="",Q29=""),"",IF(L29&gt;Q29,"Consumo acima do esperado; ",""))&amp;IF(OR(J29="",S29=""),"",IF(J29&gt;S29*(1+Parâmetros!$B$4),"Preço acima da média do mês; ",""))</f>
        <v/>
      </c>
    </row>
    <row r="30" customFormat="false" ht="15" hidden="false" customHeight="false" outlineLevel="0" collapsed="false">
      <c r="A30" s="11"/>
      <c r="B30" s="10"/>
      <c r="C30" s="10"/>
      <c r="D30" s="10"/>
      <c r="E30" s="10"/>
      <c r="F30" s="12"/>
      <c r="G30" s="12"/>
      <c r="H30" s="13"/>
      <c r="I30" s="10"/>
      <c r="J30" s="14" t="str">
        <f aca="false">IF(OR(F30="",G30="",F30=0),"",G30/F30)</f>
        <v/>
      </c>
      <c r="K30" s="15" t="str">
        <f aca="false">IF(OR(H30="",R30=""),"",IF(H30-R30&lt;=0,"",H30-R30))</f>
        <v/>
      </c>
      <c r="L30" s="16" t="str">
        <f aca="false">IF(OR(K30="",F30="",F30=0),"",K30/F30)</f>
        <v/>
      </c>
      <c r="M30" s="17" t="str">
        <f aca="false">IF(OR(K30="",G30=""),"",G30/K30)</f>
        <v/>
      </c>
      <c r="N30" s="18" t="str">
        <f aca="false">IF(B30="","",IF(COUNTIF(Veículos!$A$5:$A$54,B30)=0,"Placa não cadastrada",IF(U30="","OK",LEFT(U30,LEN(U30)-2))))</f>
        <v/>
      </c>
      <c r="O30" s="19" t="str">
        <f aca="false">IFERROR(INDEX(Veículos!$D$5:$D$54,MATCH(B30,Veículos!$A$5:$A$54,0)),"")</f>
        <v/>
      </c>
      <c r="P30" s="19" t="str">
        <f aca="false">IFERROR(INDEX(Veículos!$E$5:$E$54,MATCH(B30,Veículos!$A$5:$A$54,0)),"")</f>
        <v/>
      </c>
      <c r="Q30" s="19" t="str">
        <f aca="false">IFERROR(INDEX(Veículos!$F$5:$F$54,MATCH(B30,Veículos!$A$5:$A$54,0)),"")</f>
        <v/>
      </c>
      <c r="R30" s="19" t="str">
        <f aca="false">IF(OR(B30="",COUNTIF($B$4:B29,B30)=0),"",LOOKUP(2,1/($B$4:B29=B30),$H$4:H29))</f>
        <v/>
      </c>
      <c r="S30" s="19" t="str">
        <f aca="false">IF(OR(A30="",E30="",J30=""),"",IFERROR(AVERAGEIFS($J$5:$J$504,$E$5:$E$504,E30,$A$5:$A$504,"&gt;="&amp;DATE(YEAR(A30),MONTH(A30),1),$A$5:$A$504,"&lt;="&amp;EOMONTH(A30,0)),""))</f>
        <v/>
      </c>
      <c r="T30" s="19" t="n">
        <f aca="false">IF(K30="",0,F30)</f>
        <v>0</v>
      </c>
      <c r="U30" s="19" t="str">
        <f aca="false">IF(OR(F30="",O30=""),"",IF(F30&gt;O30,"Litros acima do tanque; ",""))&amp;IF(OR(H30="",R30=""),"",IF(H30&lt;=R30,"Odômetro não avançou; ",""))&amp;IF(OR(L30="",P30=""),"",IF(L30&lt;P30,"Consumo abaixo do esperado; ",""))&amp;IF(OR(L30="",Q30=""),"",IF(L30&gt;Q30,"Consumo acima do esperado; ",""))&amp;IF(OR(J30="",S30=""),"",IF(J30&gt;S30*(1+Parâmetros!$B$4),"Preço acima da média do mês; ",""))</f>
        <v/>
      </c>
    </row>
    <row r="31" customFormat="false" ht="15" hidden="false" customHeight="false" outlineLevel="0" collapsed="false">
      <c r="A31" s="11"/>
      <c r="B31" s="10"/>
      <c r="C31" s="10"/>
      <c r="D31" s="10"/>
      <c r="E31" s="10"/>
      <c r="F31" s="12"/>
      <c r="G31" s="12"/>
      <c r="H31" s="13"/>
      <c r="I31" s="10"/>
      <c r="J31" s="14" t="str">
        <f aca="false">IF(OR(F31="",G31="",F31=0),"",G31/F31)</f>
        <v/>
      </c>
      <c r="K31" s="15" t="str">
        <f aca="false">IF(OR(H31="",R31=""),"",IF(H31-R31&lt;=0,"",H31-R31))</f>
        <v/>
      </c>
      <c r="L31" s="16" t="str">
        <f aca="false">IF(OR(K31="",F31="",F31=0),"",K31/F31)</f>
        <v/>
      </c>
      <c r="M31" s="17" t="str">
        <f aca="false">IF(OR(K31="",G31=""),"",G31/K31)</f>
        <v/>
      </c>
      <c r="N31" s="18" t="str">
        <f aca="false">IF(B31="","",IF(COUNTIF(Veículos!$A$5:$A$54,B31)=0,"Placa não cadastrada",IF(U31="","OK",LEFT(U31,LEN(U31)-2))))</f>
        <v/>
      </c>
      <c r="O31" s="19" t="str">
        <f aca="false">IFERROR(INDEX(Veículos!$D$5:$D$54,MATCH(B31,Veículos!$A$5:$A$54,0)),"")</f>
        <v/>
      </c>
      <c r="P31" s="19" t="str">
        <f aca="false">IFERROR(INDEX(Veículos!$E$5:$E$54,MATCH(B31,Veículos!$A$5:$A$54,0)),"")</f>
        <v/>
      </c>
      <c r="Q31" s="19" t="str">
        <f aca="false">IFERROR(INDEX(Veículos!$F$5:$F$54,MATCH(B31,Veículos!$A$5:$A$54,0)),"")</f>
        <v/>
      </c>
      <c r="R31" s="19" t="str">
        <f aca="false">IF(OR(B31="",COUNTIF($B$4:B30,B31)=0),"",LOOKUP(2,1/($B$4:B30=B31),$H$4:H30))</f>
        <v/>
      </c>
      <c r="S31" s="19" t="str">
        <f aca="false">IF(OR(A31="",E31="",J31=""),"",IFERROR(AVERAGEIFS($J$5:$J$504,$E$5:$E$504,E31,$A$5:$A$504,"&gt;="&amp;DATE(YEAR(A31),MONTH(A31),1),$A$5:$A$504,"&lt;="&amp;EOMONTH(A31,0)),""))</f>
        <v/>
      </c>
      <c r="T31" s="19" t="n">
        <f aca="false">IF(K31="",0,F31)</f>
        <v>0</v>
      </c>
      <c r="U31" s="19" t="str">
        <f aca="false">IF(OR(F31="",O31=""),"",IF(F31&gt;O31,"Litros acima do tanque; ",""))&amp;IF(OR(H31="",R31=""),"",IF(H31&lt;=R31,"Odômetro não avançou; ",""))&amp;IF(OR(L31="",P31=""),"",IF(L31&lt;P31,"Consumo abaixo do esperado; ",""))&amp;IF(OR(L31="",Q31=""),"",IF(L31&gt;Q31,"Consumo acima do esperado; ",""))&amp;IF(OR(J31="",S31=""),"",IF(J31&gt;S31*(1+Parâmetros!$B$4),"Preço acima da média do mês; ",""))</f>
        <v/>
      </c>
    </row>
    <row r="32" customFormat="false" ht="15" hidden="false" customHeight="false" outlineLevel="0" collapsed="false">
      <c r="A32" s="11"/>
      <c r="B32" s="10"/>
      <c r="C32" s="10"/>
      <c r="D32" s="10"/>
      <c r="E32" s="10"/>
      <c r="F32" s="12"/>
      <c r="G32" s="12"/>
      <c r="H32" s="13"/>
      <c r="I32" s="10"/>
      <c r="J32" s="14" t="str">
        <f aca="false">IF(OR(F32="",G32="",F32=0),"",G32/F32)</f>
        <v/>
      </c>
      <c r="K32" s="15" t="str">
        <f aca="false">IF(OR(H32="",R32=""),"",IF(H32-R32&lt;=0,"",H32-R32))</f>
        <v/>
      </c>
      <c r="L32" s="16" t="str">
        <f aca="false">IF(OR(K32="",F32="",F32=0),"",K32/F32)</f>
        <v/>
      </c>
      <c r="M32" s="17" t="str">
        <f aca="false">IF(OR(K32="",G32=""),"",G32/K32)</f>
        <v/>
      </c>
      <c r="N32" s="18" t="str">
        <f aca="false">IF(B32="","",IF(COUNTIF(Veículos!$A$5:$A$54,B32)=0,"Placa não cadastrada",IF(U32="","OK",LEFT(U32,LEN(U32)-2))))</f>
        <v/>
      </c>
      <c r="O32" s="19" t="str">
        <f aca="false">IFERROR(INDEX(Veículos!$D$5:$D$54,MATCH(B32,Veículos!$A$5:$A$54,0)),"")</f>
        <v/>
      </c>
      <c r="P32" s="19" t="str">
        <f aca="false">IFERROR(INDEX(Veículos!$E$5:$E$54,MATCH(B32,Veículos!$A$5:$A$54,0)),"")</f>
        <v/>
      </c>
      <c r="Q32" s="19" t="str">
        <f aca="false">IFERROR(INDEX(Veículos!$F$5:$F$54,MATCH(B32,Veículos!$A$5:$A$54,0)),"")</f>
        <v/>
      </c>
      <c r="R32" s="19" t="str">
        <f aca="false">IF(OR(B32="",COUNTIF($B$4:B31,B32)=0),"",LOOKUP(2,1/($B$4:B31=B32),$H$4:H31))</f>
        <v/>
      </c>
      <c r="S32" s="19" t="str">
        <f aca="false">IF(OR(A32="",E32="",J32=""),"",IFERROR(AVERAGEIFS($J$5:$J$504,$E$5:$E$504,E32,$A$5:$A$504,"&gt;="&amp;DATE(YEAR(A32),MONTH(A32),1),$A$5:$A$504,"&lt;="&amp;EOMONTH(A32,0)),""))</f>
        <v/>
      </c>
      <c r="T32" s="19" t="n">
        <f aca="false">IF(K32="",0,F32)</f>
        <v>0</v>
      </c>
      <c r="U32" s="19" t="str">
        <f aca="false">IF(OR(F32="",O32=""),"",IF(F32&gt;O32,"Litros acima do tanque; ",""))&amp;IF(OR(H32="",R32=""),"",IF(H32&lt;=R32,"Odômetro não avançou; ",""))&amp;IF(OR(L32="",P32=""),"",IF(L32&lt;P32,"Consumo abaixo do esperado; ",""))&amp;IF(OR(L32="",Q32=""),"",IF(L32&gt;Q32,"Consumo acima do esperado; ",""))&amp;IF(OR(J32="",S32=""),"",IF(J32&gt;S32*(1+Parâmetros!$B$4),"Preço acima da média do mês; ",""))</f>
        <v/>
      </c>
    </row>
    <row r="33" customFormat="false" ht="15" hidden="false" customHeight="false" outlineLevel="0" collapsed="false">
      <c r="A33" s="11"/>
      <c r="B33" s="10"/>
      <c r="C33" s="10"/>
      <c r="D33" s="10"/>
      <c r="E33" s="10"/>
      <c r="F33" s="12"/>
      <c r="G33" s="12"/>
      <c r="H33" s="13"/>
      <c r="I33" s="10"/>
      <c r="J33" s="14" t="str">
        <f aca="false">IF(OR(F33="",G33="",F33=0),"",G33/F33)</f>
        <v/>
      </c>
      <c r="K33" s="15" t="str">
        <f aca="false">IF(OR(H33="",R33=""),"",IF(H33-R33&lt;=0,"",H33-R33))</f>
        <v/>
      </c>
      <c r="L33" s="16" t="str">
        <f aca="false">IF(OR(K33="",F33="",F33=0),"",K33/F33)</f>
        <v/>
      </c>
      <c r="M33" s="17" t="str">
        <f aca="false">IF(OR(K33="",G33=""),"",G33/K33)</f>
        <v/>
      </c>
      <c r="N33" s="18" t="str">
        <f aca="false">IF(B33="","",IF(COUNTIF(Veículos!$A$5:$A$54,B33)=0,"Placa não cadastrada",IF(U33="","OK",LEFT(U33,LEN(U33)-2))))</f>
        <v/>
      </c>
      <c r="O33" s="19" t="str">
        <f aca="false">IFERROR(INDEX(Veículos!$D$5:$D$54,MATCH(B33,Veículos!$A$5:$A$54,0)),"")</f>
        <v/>
      </c>
      <c r="P33" s="19" t="str">
        <f aca="false">IFERROR(INDEX(Veículos!$E$5:$E$54,MATCH(B33,Veículos!$A$5:$A$54,0)),"")</f>
        <v/>
      </c>
      <c r="Q33" s="19" t="str">
        <f aca="false">IFERROR(INDEX(Veículos!$F$5:$F$54,MATCH(B33,Veículos!$A$5:$A$54,0)),"")</f>
        <v/>
      </c>
      <c r="R33" s="19" t="str">
        <f aca="false">IF(OR(B33="",COUNTIF($B$4:B32,B33)=0),"",LOOKUP(2,1/($B$4:B32=B33),$H$4:H32))</f>
        <v/>
      </c>
      <c r="S33" s="19" t="str">
        <f aca="false">IF(OR(A33="",E33="",J33=""),"",IFERROR(AVERAGEIFS($J$5:$J$504,$E$5:$E$504,E33,$A$5:$A$504,"&gt;="&amp;DATE(YEAR(A33),MONTH(A33),1),$A$5:$A$504,"&lt;="&amp;EOMONTH(A33,0)),""))</f>
        <v/>
      </c>
      <c r="T33" s="19" t="n">
        <f aca="false">IF(K33="",0,F33)</f>
        <v>0</v>
      </c>
      <c r="U33" s="19" t="str">
        <f aca="false">IF(OR(F33="",O33=""),"",IF(F33&gt;O33,"Litros acima do tanque; ",""))&amp;IF(OR(H33="",R33=""),"",IF(H33&lt;=R33,"Odômetro não avançou; ",""))&amp;IF(OR(L33="",P33=""),"",IF(L33&lt;P33,"Consumo abaixo do esperado; ",""))&amp;IF(OR(L33="",Q33=""),"",IF(L33&gt;Q33,"Consumo acima do esperado; ",""))&amp;IF(OR(J33="",S33=""),"",IF(J33&gt;S33*(1+Parâmetros!$B$4),"Preço acima da média do mês; ",""))</f>
        <v/>
      </c>
    </row>
    <row r="34" customFormat="false" ht="15" hidden="false" customHeight="false" outlineLevel="0" collapsed="false">
      <c r="A34" s="11"/>
      <c r="B34" s="10"/>
      <c r="C34" s="10"/>
      <c r="D34" s="10"/>
      <c r="E34" s="10"/>
      <c r="F34" s="12"/>
      <c r="G34" s="12"/>
      <c r="H34" s="13"/>
      <c r="I34" s="10"/>
      <c r="J34" s="14" t="str">
        <f aca="false">IF(OR(F34="",G34="",F34=0),"",G34/F34)</f>
        <v/>
      </c>
      <c r="K34" s="15" t="str">
        <f aca="false">IF(OR(H34="",R34=""),"",IF(H34-R34&lt;=0,"",H34-R34))</f>
        <v/>
      </c>
      <c r="L34" s="16" t="str">
        <f aca="false">IF(OR(K34="",F34="",F34=0),"",K34/F34)</f>
        <v/>
      </c>
      <c r="M34" s="17" t="str">
        <f aca="false">IF(OR(K34="",G34=""),"",G34/K34)</f>
        <v/>
      </c>
      <c r="N34" s="18" t="str">
        <f aca="false">IF(B34="","",IF(COUNTIF(Veículos!$A$5:$A$54,B34)=0,"Placa não cadastrada",IF(U34="","OK",LEFT(U34,LEN(U34)-2))))</f>
        <v/>
      </c>
      <c r="O34" s="19" t="str">
        <f aca="false">IFERROR(INDEX(Veículos!$D$5:$D$54,MATCH(B34,Veículos!$A$5:$A$54,0)),"")</f>
        <v/>
      </c>
      <c r="P34" s="19" t="str">
        <f aca="false">IFERROR(INDEX(Veículos!$E$5:$E$54,MATCH(B34,Veículos!$A$5:$A$54,0)),"")</f>
        <v/>
      </c>
      <c r="Q34" s="19" t="str">
        <f aca="false">IFERROR(INDEX(Veículos!$F$5:$F$54,MATCH(B34,Veículos!$A$5:$A$54,0)),"")</f>
        <v/>
      </c>
      <c r="R34" s="19" t="str">
        <f aca="false">IF(OR(B34="",COUNTIF($B$4:B33,B34)=0),"",LOOKUP(2,1/($B$4:B33=B34),$H$4:H33))</f>
        <v/>
      </c>
      <c r="S34" s="19" t="str">
        <f aca="false">IF(OR(A34="",E34="",J34=""),"",IFERROR(AVERAGEIFS($J$5:$J$504,$E$5:$E$504,E34,$A$5:$A$504,"&gt;="&amp;DATE(YEAR(A34),MONTH(A34),1),$A$5:$A$504,"&lt;="&amp;EOMONTH(A34,0)),""))</f>
        <v/>
      </c>
      <c r="T34" s="19" t="n">
        <f aca="false">IF(K34="",0,F34)</f>
        <v>0</v>
      </c>
      <c r="U34" s="19" t="str">
        <f aca="false">IF(OR(F34="",O34=""),"",IF(F34&gt;O34,"Litros acima do tanque; ",""))&amp;IF(OR(H34="",R34=""),"",IF(H34&lt;=R34,"Odômetro não avançou; ",""))&amp;IF(OR(L34="",P34=""),"",IF(L34&lt;P34,"Consumo abaixo do esperado; ",""))&amp;IF(OR(L34="",Q34=""),"",IF(L34&gt;Q34,"Consumo acima do esperado; ",""))&amp;IF(OR(J34="",S34=""),"",IF(J34&gt;S34*(1+Parâmetros!$B$4),"Preço acima da média do mês; ",""))</f>
        <v/>
      </c>
    </row>
    <row r="35" customFormat="false" ht="15" hidden="false" customHeight="false" outlineLevel="0" collapsed="false">
      <c r="A35" s="11"/>
      <c r="B35" s="10"/>
      <c r="C35" s="10"/>
      <c r="D35" s="10"/>
      <c r="E35" s="10"/>
      <c r="F35" s="12"/>
      <c r="G35" s="12"/>
      <c r="H35" s="13"/>
      <c r="I35" s="10"/>
      <c r="J35" s="14" t="str">
        <f aca="false">IF(OR(F35="",G35="",F35=0),"",G35/F35)</f>
        <v/>
      </c>
      <c r="K35" s="15" t="str">
        <f aca="false">IF(OR(H35="",R35=""),"",IF(H35-R35&lt;=0,"",H35-R35))</f>
        <v/>
      </c>
      <c r="L35" s="16" t="str">
        <f aca="false">IF(OR(K35="",F35="",F35=0),"",K35/F35)</f>
        <v/>
      </c>
      <c r="M35" s="17" t="str">
        <f aca="false">IF(OR(K35="",G35=""),"",G35/K35)</f>
        <v/>
      </c>
      <c r="N35" s="18" t="str">
        <f aca="false">IF(B35="","",IF(COUNTIF(Veículos!$A$5:$A$54,B35)=0,"Placa não cadastrada",IF(U35="","OK",LEFT(U35,LEN(U35)-2))))</f>
        <v/>
      </c>
      <c r="O35" s="19" t="str">
        <f aca="false">IFERROR(INDEX(Veículos!$D$5:$D$54,MATCH(B35,Veículos!$A$5:$A$54,0)),"")</f>
        <v/>
      </c>
      <c r="P35" s="19" t="str">
        <f aca="false">IFERROR(INDEX(Veículos!$E$5:$E$54,MATCH(B35,Veículos!$A$5:$A$54,0)),"")</f>
        <v/>
      </c>
      <c r="Q35" s="19" t="str">
        <f aca="false">IFERROR(INDEX(Veículos!$F$5:$F$54,MATCH(B35,Veículos!$A$5:$A$54,0)),"")</f>
        <v/>
      </c>
      <c r="R35" s="19" t="str">
        <f aca="false">IF(OR(B35="",COUNTIF($B$4:B34,B35)=0),"",LOOKUP(2,1/($B$4:B34=B35),$H$4:H34))</f>
        <v/>
      </c>
      <c r="S35" s="19" t="str">
        <f aca="false">IF(OR(A35="",E35="",J35=""),"",IFERROR(AVERAGEIFS($J$5:$J$504,$E$5:$E$504,E35,$A$5:$A$504,"&gt;="&amp;DATE(YEAR(A35),MONTH(A35),1),$A$5:$A$504,"&lt;="&amp;EOMONTH(A35,0)),""))</f>
        <v/>
      </c>
      <c r="T35" s="19" t="n">
        <f aca="false">IF(K35="",0,F35)</f>
        <v>0</v>
      </c>
      <c r="U35" s="19" t="str">
        <f aca="false">IF(OR(F35="",O35=""),"",IF(F35&gt;O35,"Litros acima do tanque; ",""))&amp;IF(OR(H35="",R35=""),"",IF(H35&lt;=R35,"Odômetro não avançou; ",""))&amp;IF(OR(L35="",P35=""),"",IF(L35&lt;P35,"Consumo abaixo do esperado; ",""))&amp;IF(OR(L35="",Q35=""),"",IF(L35&gt;Q35,"Consumo acima do esperado; ",""))&amp;IF(OR(J35="",S35=""),"",IF(J35&gt;S35*(1+Parâmetros!$B$4),"Preço acima da média do mês; ",""))</f>
        <v/>
      </c>
    </row>
    <row r="36" customFormat="false" ht="15" hidden="false" customHeight="false" outlineLevel="0" collapsed="false">
      <c r="A36" s="11"/>
      <c r="B36" s="10"/>
      <c r="C36" s="10"/>
      <c r="D36" s="10"/>
      <c r="E36" s="10"/>
      <c r="F36" s="12"/>
      <c r="G36" s="12"/>
      <c r="H36" s="13"/>
      <c r="I36" s="10"/>
      <c r="J36" s="14" t="str">
        <f aca="false">IF(OR(F36="",G36="",F36=0),"",G36/F36)</f>
        <v/>
      </c>
      <c r="K36" s="15" t="str">
        <f aca="false">IF(OR(H36="",R36=""),"",IF(H36-R36&lt;=0,"",H36-R36))</f>
        <v/>
      </c>
      <c r="L36" s="16" t="str">
        <f aca="false">IF(OR(K36="",F36="",F36=0),"",K36/F36)</f>
        <v/>
      </c>
      <c r="M36" s="17" t="str">
        <f aca="false">IF(OR(K36="",G36=""),"",G36/K36)</f>
        <v/>
      </c>
      <c r="N36" s="18" t="str">
        <f aca="false">IF(B36="","",IF(COUNTIF(Veículos!$A$5:$A$54,B36)=0,"Placa não cadastrada",IF(U36="","OK",LEFT(U36,LEN(U36)-2))))</f>
        <v/>
      </c>
      <c r="O36" s="19" t="str">
        <f aca="false">IFERROR(INDEX(Veículos!$D$5:$D$54,MATCH(B36,Veículos!$A$5:$A$54,0)),"")</f>
        <v/>
      </c>
      <c r="P36" s="19" t="str">
        <f aca="false">IFERROR(INDEX(Veículos!$E$5:$E$54,MATCH(B36,Veículos!$A$5:$A$54,0)),"")</f>
        <v/>
      </c>
      <c r="Q36" s="19" t="str">
        <f aca="false">IFERROR(INDEX(Veículos!$F$5:$F$54,MATCH(B36,Veículos!$A$5:$A$54,0)),"")</f>
        <v/>
      </c>
      <c r="R36" s="19" t="str">
        <f aca="false">IF(OR(B36="",COUNTIF($B$4:B35,B36)=0),"",LOOKUP(2,1/($B$4:B35=B36),$H$4:H35))</f>
        <v/>
      </c>
      <c r="S36" s="19" t="str">
        <f aca="false">IF(OR(A36="",E36="",J36=""),"",IFERROR(AVERAGEIFS($J$5:$J$504,$E$5:$E$504,E36,$A$5:$A$504,"&gt;="&amp;DATE(YEAR(A36),MONTH(A36),1),$A$5:$A$504,"&lt;="&amp;EOMONTH(A36,0)),""))</f>
        <v/>
      </c>
      <c r="T36" s="19" t="n">
        <f aca="false">IF(K36="",0,F36)</f>
        <v>0</v>
      </c>
      <c r="U36" s="19" t="str">
        <f aca="false">IF(OR(F36="",O36=""),"",IF(F36&gt;O36,"Litros acima do tanque; ",""))&amp;IF(OR(H36="",R36=""),"",IF(H36&lt;=R36,"Odômetro não avançou; ",""))&amp;IF(OR(L36="",P36=""),"",IF(L36&lt;P36,"Consumo abaixo do esperado; ",""))&amp;IF(OR(L36="",Q36=""),"",IF(L36&gt;Q36,"Consumo acima do esperado; ",""))&amp;IF(OR(J36="",S36=""),"",IF(J36&gt;S36*(1+Parâmetros!$B$4),"Preço acima da média do mês; ",""))</f>
        <v/>
      </c>
    </row>
    <row r="37" customFormat="false" ht="15" hidden="false" customHeight="false" outlineLevel="0" collapsed="false">
      <c r="A37" s="11"/>
      <c r="B37" s="10"/>
      <c r="C37" s="10"/>
      <c r="D37" s="10"/>
      <c r="E37" s="10"/>
      <c r="F37" s="12"/>
      <c r="G37" s="12"/>
      <c r="H37" s="13"/>
      <c r="I37" s="10"/>
      <c r="J37" s="14" t="str">
        <f aca="false">IF(OR(F37="",G37="",F37=0),"",G37/F37)</f>
        <v/>
      </c>
      <c r="K37" s="15" t="str">
        <f aca="false">IF(OR(H37="",R37=""),"",IF(H37-R37&lt;=0,"",H37-R37))</f>
        <v/>
      </c>
      <c r="L37" s="16" t="str">
        <f aca="false">IF(OR(K37="",F37="",F37=0),"",K37/F37)</f>
        <v/>
      </c>
      <c r="M37" s="17" t="str">
        <f aca="false">IF(OR(K37="",G37=""),"",G37/K37)</f>
        <v/>
      </c>
      <c r="N37" s="18" t="str">
        <f aca="false">IF(B37="","",IF(COUNTIF(Veículos!$A$5:$A$54,B37)=0,"Placa não cadastrada",IF(U37="","OK",LEFT(U37,LEN(U37)-2))))</f>
        <v/>
      </c>
      <c r="O37" s="19" t="str">
        <f aca="false">IFERROR(INDEX(Veículos!$D$5:$D$54,MATCH(B37,Veículos!$A$5:$A$54,0)),"")</f>
        <v/>
      </c>
      <c r="P37" s="19" t="str">
        <f aca="false">IFERROR(INDEX(Veículos!$E$5:$E$54,MATCH(B37,Veículos!$A$5:$A$54,0)),"")</f>
        <v/>
      </c>
      <c r="Q37" s="19" t="str">
        <f aca="false">IFERROR(INDEX(Veículos!$F$5:$F$54,MATCH(B37,Veículos!$A$5:$A$54,0)),"")</f>
        <v/>
      </c>
      <c r="R37" s="19" t="str">
        <f aca="false">IF(OR(B37="",COUNTIF($B$4:B36,B37)=0),"",LOOKUP(2,1/($B$4:B36=B37),$H$4:H36))</f>
        <v/>
      </c>
      <c r="S37" s="19" t="str">
        <f aca="false">IF(OR(A37="",E37="",J37=""),"",IFERROR(AVERAGEIFS($J$5:$J$504,$E$5:$E$504,E37,$A$5:$A$504,"&gt;="&amp;DATE(YEAR(A37),MONTH(A37),1),$A$5:$A$504,"&lt;="&amp;EOMONTH(A37,0)),""))</f>
        <v/>
      </c>
      <c r="T37" s="19" t="n">
        <f aca="false">IF(K37="",0,F37)</f>
        <v>0</v>
      </c>
      <c r="U37" s="19" t="str">
        <f aca="false">IF(OR(F37="",O37=""),"",IF(F37&gt;O37,"Litros acima do tanque; ",""))&amp;IF(OR(H37="",R37=""),"",IF(H37&lt;=R37,"Odômetro não avançou; ",""))&amp;IF(OR(L37="",P37=""),"",IF(L37&lt;P37,"Consumo abaixo do esperado; ",""))&amp;IF(OR(L37="",Q37=""),"",IF(L37&gt;Q37,"Consumo acima do esperado; ",""))&amp;IF(OR(J37="",S37=""),"",IF(J37&gt;S37*(1+Parâmetros!$B$4),"Preço acima da média do mês; ",""))</f>
        <v/>
      </c>
    </row>
    <row r="38" customFormat="false" ht="15" hidden="false" customHeight="false" outlineLevel="0" collapsed="false">
      <c r="A38" s="11"/>
      <c r="B38" s="10"/>
      <c r="C38" s="10"/>
      <c r="D38" s="10"/>
      <c r="E38" s="10"/>
      <c r="F38" s="12"/>
      <c r="G38" s="12"/>
      <c r="H38" s="13"/>
      <c r="I38" s="10"/>
      <c r="J38" s="14" t="str">
        <f aca="false">IF(OR(F38="",G38="",F38=0),"",G38/F38)</f>
        <v/>
      </c>
      <c r="K38" s="15" t="str">
        <f aca="false">IF(OR(H38="",R38=""),"",IF(H38-R38&lt;=0,"",H38-R38))</f>
        <v/>
      </c>
      <c r="L38" s="16" t="str">
        <f aca="false">IF(OR(K38="",F38="",F38=0),"",K38/F38)</f>
        <v/>
      </c>
      <c r="M38" s="17" t="str">
        <f aca="false">IF(OR(K38="",G38=""),"",G38/K38)</f>
        <v/>
      </c>
      <c r="N38" s="18" t="str">
        <f aca="false">IF(B38="","",IF(COUNTIF(Veículos!$A$5:$A$54,B38)=0,"Placa não cadastrada",IF(U38="","OK",LEFT(U38,LEN(U38)-2))))</f>
        <v/>
      </c>
      <c r="O38" s="19" t="str">
        <f aca="false">IFERROR(INDEX(Veículos!$D$5:$D$54,MATCH(B38,Veículos!$A$5:$A$54,0)),"")</f>
        <v/>
      </c>
      <c r="P38" s="19" t="str">
        <f aca="false">IFERROR(INDEX(Veículos!$E$5:$E$54,MATCH(B38,Veículos!$A$5:$A$54,0)),"")</f>
        <v/>
      </c>
      <c r="Q38" s="19" t="str">
        <f aca="false">IFERROR(INDEX(Veículos!$F$5:$F$54,MATCH(B38,Veículos!$A$5:$A$54,0)),"")</f>
        <v/>
      </c>
      <c r="R38" s="19" t="str">
        <f aca="false">IF(OR(B38="",COUNTIF($B$4:B37,B38)=0),"",LOOKUP(2,1/($B$4:B37=B38),$H$4:H37))</f>
        <v/>
      </c>
      <c r="S38" s="19" t="str">
        <f aca="false">IF(OR(A38="",E38="",J38=""),"",IFERROR(AVERAGEIFS($J$5:$J$504,$E$5:$E$504,E38,$A$5:$A$504,"&gt;="&amp;DATE(YEAR(A38),MONTH(A38),1),$A$5:$A$504,"&lt;="&amp;EOMONTH(A38,0)),""))</f>
        <v/>
      </c>
      <c r="T38" s="19" t="n">
        <f aca="false">IF(K38="",0,F38)</f>
        <v>0</v>
      </c>
      <c r="U38" s="19" t="str">
        <f aca="false">IF(OR(F38="",O38=""),"",IF(F38&gt;O38,"Litros acima do tanque; ",""))&amp;IF(OR(H38="",R38=""),"",IF(H38&lt;=R38,"Odômetro não avançou; ",""))&amp;IF(OR(L38="",P38=""),"",IF(L38&lt;P38,"Consumo abaixo do esperado; ",""))&amp;IF(OR(L38="",Q38=""),"",IF(L38&gt;Q38,"Consumo acima do esperado; ",""))&amp;IF(OR(J38="",S38=""),"",IF(J38&gt;S38*(1+Parâmetros!$B$4),"Preço acima da média do mês; ",""))</f>
        <v/>
      </c>
    </row>
    <row r="39" customFormat="false" ht="15" hidden="false" customHeight="false" outlineLevel="0" collapsed="false">
      <c r="A39" s="11"/>
      <c r="B39" s="10"/>
      <c r="C39" s="10"/>
      <c r="D39" s="10"/>
      <c r="E39" s="10"/>
      <c r="F39" s="12"/>
      <c r="G39" s="12"/>
      <c r="H39" s="13"/>
      <c r="I39" s="10"/>
      <c r="J39" s="14" t="str">
        <f aca="false">IF(OR(F39="",G39="",F39=0),"",G39/F39)</f>
        <v/>
      </c>
      <c r="K39" s="15" t="str">
        <f aca="false">IF(OR(H39="",R39=""),"",IF(H39-R39&lt;=0,"",H39-R39))</f>
        <v/>
      </c>
      <c r="L39" s="16" t="str">
        <f aca="false">IF(OR(K39="",F39="",F39=0),"",K39/F39)</f>
        <v/>
      </c>
      <c r="M39" s="17" t="str">
        <f aca="false">IF(OR(K39="",G39=""),"",G39/K39)</f>
        <v/>
      </c>
      <c r="N39" s="18" t="str">
        <f aca="false">IF(B39="","",IF(COUNTIF(Veículos!$A$5:$A$54,B39)=0,"Placa não cadastrada",IF(U39="","OK",LEFT(U39,LEN(U39)-2))))</f>
        <v/>
      </c>
      <c r="O39" s="19" t="str">
        <f aca="false">IFERROR(INDEX(Veículos!$D$5:$D$54,MATCH(B39,Veículos!$A$5:$A$54,0)),"")</f>
        <v/>
      </c>
      <c r="P39" s="19" t="str">
        <f aca="false">IFERROR(INDEX(Veículos!$E$5:$E$54,MATCH(B39,Veículos!$A$5:$A$54,0)),"")</f>
        <v/>
      </c>
      <c r="Q39" s="19" t="str">
        <f aca="false">IFERROR(INDEX(Veículos!$F$5:$F$54,MATCH(B39,Veículos!$A$5:$A$54,0)),"")</f>
        <v/>
      </c>
      <c r="R39" s="19" t="str">
        <f aca="false">IF(OR(B39="",COUNTIF($B$4:B38,B39)=0),"",LOOKUP(2,1/($B$4:B38=B39),$H$4:H38))</f>
        <v/>
      </c>
      <c r="S39" s="19" t="str">
        <f aca="false">IF(OR(A39="",E39="",J39=""),"",IFERROR(AVERAGEIFS($J$5:$J$504,$E$5:$E$504,E39,$A$5:$A$504,"&gt;="&amp;DATE(YEAR(A39),MONTH(A39),1),$A$5:$A$504,"&lt;="&amp;EOMONTH(A39,0)),""))</f>
        <v/>
      </c>
      <c r="T39" s="19" t="n">
        <f aca="false">IF(K39="",0,F39)</f>
        <v>0</v>
      </c>
      <c r="U39" s="19" t="str">
        <f aca="false">IF(OR(F39="",O39=""),"",IF(F39&gt;O39,"Litros acima do tanque; ",""))&amp;IF(OR(H39="",R39=""),"",IF(H39&lt;=R39,"Odômetro não avançou; ",""))&amp;IF(OR(L39="",P39=""),"",IF(L39&lt;P39,"Consumo abaixo do esperado; ",""))&amp;IF(OR(L39="",Q39=""),"",IF(L39&gt;Q39,"Consumo acima do esperado; ",""))&amp;IF(OR(J39="",S39=""),"",IF(J39&gt;S39*(1+Parâmetros!$B$4),"Preço acima da média do mês; ",""))</f>
        <v/>
      </c>
    </row>
    <row r="40" customFormat="false" ht="15" hidden="false" customHeight="false" outlineLevel="0" collapsed="false">
      <c r="A40" s="11"/>
      <c r="B40" s="10"/>
      <c r="C40" s="10"/>
      <c r="D40" s="10"/>
      <c r="E40" s="10"/>
      <c r="F40" s="12"/>
      <c r="G40" s="12"/>
      <c r="H40" s="13"/>
      <c r="I40" s="10"/>
      <c r="J40" s="14" t="str">
        <f aca="false">IF(OR(F40="",G40="",F40=0),"",G40/F40)</f>
        <v/>
      </c>
      <c r="K40" s="15" t="str">
        <f aca="false">IF(OR(H40="",R40=""),"",IF(H40-R40&lt;=0,"",H40-R40))</f>
        <v/>
      </c>
      <c r="L40" s="16" t="str">
        <f aca="false">IF(OR(K40="",F40="",F40=0),"",K40/F40)</f>
        <v/>
      </c>
      <c r="M40" s="17" t="str">
        <f aca="false">IF(OR(K40="",G40=""),"",G40/K40)</f>
        <v/>
      </c>
      <c r="N40" s="18" t="str">
        <f aca="false">IF(B40="","",IF(COUNTIF(Veículos!$A$5:$A$54,B40)=0,"Placa não cadastrada",IF(U40="","OK",LEFT(U40,LEN(U40)-2))))</f>
        <v/>
      </c>
      <c r="O40" s="19" t="str">
        <f aca="false">IFERROR(INDEX(Veículos!$D$5:$D$54,MATCH(B40,Veículos!$A$5:$A$54,0)),"")</f>
        <v/>
      </c>
      <c r="P40" s="19" t="str">
        <f aca="false">IFERROR(INDEX(Veículos!$E$5:$E$54,MATCH(B40,Veículos!$A$5:$A$54,0)),"")</f>
        <v/>
      </c>
      <c r="Q40" s="19" t="str">
        <f aca="false">IFERROR(INDEX(Veículos!$F$5:$F$54,MATCH(B40,Veículos!$A$5:$A$54,0)),"")</f>
        <v/>
      </c>
      <c r="R40" s="19" t="str">
        <f aca="false">IF(OR(B40="",COUNTIF($B$4:B39,B40)=0),"",LOOKUP(2,1/($B$4:B39=B40),$H$4:H39))</f>
        <v/>
      </c>
      <c r="S40" s="19" t="str">
        <f aca="false">IF(OR(A40="",E40="",J40=""),"",IFERROR(AVERAGEIFS($J$5:$J$504,$E$5:$E$504,E40,$A$5:$A$504,"&gt;="&amp;DATE(YEAR(A40),MONTH(A40),1),$A$5:$A$504,"&lt;="&amp;EOMONTH(A40,0)),""))</f>
        <v/>
      </c>
      <c r="T40" s="19" t="n">
        <f aca="false">IF(K40="",0,F40)</f>
        <v>0</v>
      </c>
      <c r="U40" s="19" t="str">
        <f aca="false">IF(OR(F40="",O40=""),"",IF(F40&gt;O40,"Litros acima do tanque; ",""))&amp;IF(OR(H40="",R40=""),"",IF(H40&lt;=R40,"Odômetro não avançou; ",""))&amp;IF(OR(L40="",P40=""),"",IF(L40&lt;P40,"Consumo abaixo do esperado; ",""))&amp;IF(OR(L40="",Q40=""),"",IF(L40&gt;Q40,"Consumo acima do esperado; ",""))&amp;IF(OR(J40="",S40=""),"",IF(J40&gt;S40*(1+Parâmetros!$B$4),"Preço acima da média do mês; ",""))</f>
        <v/>
      </c>
    </row>
    <row r="41" customFormat="false" ht="15" hidden="false" customHeight="false" outlineLevel="0" collapsed="false">
      <c r="A41" s="11"/>
      <c r="B41" s="10"/>
      <c r="C41" s="10"/>
      <c r="D41" s="10"/>
      <c r="E41" s="10"/>
      <c r="F41" s="12"/>
      <c r="G41" s="12"/>
      <c r="H41" s="13"/>
      <c r="I41" s="10"/>
      <c r="J41" s="14" t="str">
        <f aca="false">IF(OR(F41="",G41="",F41=0),"",G41/F41)</f>
        <v/>
      </c>
      <c r="K41" s="15" t="str">
        <f aca="false">IF(OR(H41="",R41=""),"",IF(H41-R41&lt;=0,"",H41-R41))</f>
        <v/>
      </c>
      <c r="L41" s="16" t="str">
        <f aca="false">IF(OR(K41="",F41="",F41=0),"",K41/F41)</f>
        <v/>
      </c>
      <c r="M41" s="17" t="str">
        <f aca="false">IF(OR(K41="",G41=""),"",G41/K41)</f>
        <v/>
      </c>
      <c r="N41" s="18" t="str">
        <f aca="false">IF(B41="","",IF(COUNTIF(Veículos!$A$5:$A$54,B41)=0,"Placa não cadastrada",IF(U41="","OK",LEFT(U41,LEN(U41)-2))))</f>
        <v/>
      </c>
      <c r="O41" s="19" t="str">
        <f aca="false">IFERROR(INDEX(Veículos!$D$5:$D$54,MATCH(B41,Veículos!$A$5:$A$54,0)),"")</f>
        <v/>
      </c>
      <c r="P41" s="19" t="str">
        <f aca="false">IFERROR(INDEX(Veículos!$E$5:$E$54,MATCH(B41,Veículos!$A$5:$A$54,0)),"")</f>
        <v/>
      </c>
      <c r="Q41" s="19" t="str">
        <f aca="false">IFERROR(INDEX(Veículos!$F$5:$F$54,MATCH(B41,Veículos!$A$5:$A$54,0)),"")</f>
        <v/>
      </c>
      <c r="R41" s="19" t="str">
        <f aca="false">IF(OR(B41="",COUNTIF($B$4:B40,B41)=0),"",LOOKUP(2,1/($B$4:B40=B41),$H$4:H40))</f>
        <v/>
      </c>
      <c r="S41" s="19" t="str">
        <f aca="false">IF(OR(A41="",E41="",J41=""),"",IFERROR(AVERAGEIFS($J$5:$J$504,$E$5:$E$504,E41,$A$5:$A$504,"&gt;="&amp;DATE(YEAR(A41),MONTH(A41),1),$A$5:$A$504,"&lt;="&amp;EOMONTH(A41,0)),""))</f>
        <v/>
      </c>
      <c r="T41" s="19" t="n">
        <f aca="false">IF(K41="",0,F41)</f>
        <v>0</v>
      </c>
      <c r="U41" s="19" t="str">
        <f aca="false">IF(OR(F41="",O41=""),"",IF(F41&gt;O41,"Litros acima do tanque; ",""))&amp;IF(OR(H41="",R41=""),"",IF(H41&lt;=R41,"Odômetro não avançou; ",""))&amp;IF(OR(L41="",P41=""),"",IF(L41&lt;P41,"Consumo abaixo do esperado; ",""))&amp;IF(OR(L41="",Q41=""),"",IF(L41&gt;Q41,"Consumo acima do esperado; ",""))&amp;IF(OR(J41="",S41=""),"",IF(J41&gt;S41*(1+Parâmetros!$B$4),"Preço acima da média do mês; ",""))</f>
        <v/>
      </c>
    </row>
    <row r="42" customFormat="false" ht="15" hidden="false" customHeight="false" outlineLevel="0" collapsed="false">
      <c r="A42" s="11"/>
      <c r="B42" s="10"/>
      <c r="C42" s="10"/>
      <c r="D42" s="10"/>
      <c r="E42" s="10"/>
      <c r="F42" s="12"/>
      <c r="G42" s="12"/>
      <c r="H42" s="13"/>
      <c r="I42" s="10"/>
      <c r="J42" s="14" t="str">
        <f aca="false">IF(OR(F42="",G42="",F42=0),"",G42/F42)</f>
        <v/>
      </c>
      <c r="K42" s="15" t="str">
        <f aca="false">IF(OR(H42="",R42=""),"",IF(H42-R42&lt;=0,"",H42-R42))</f>
        <v/>
      </c>
      <c r="L42" s="16" t="str">
        <f aca="false">IF(OR(K42="",F42="",F42=0),"",K42/F42)</f>
        <v/>
      </c>
      <c r="M42" s="17" t="str">
        <f aca="false">IF(OR(K42="",G42=""),"",G42/K42)</f>
        <v/>
      </c>
      <c r="N42" s="18" t="str">
        <f aca="false">IF(B42="","",IF(COUNTIF(Veículos!$A$5:$A$54,B42)=0,"Placa não cadastrada",IF(U42="","OK",LEFT(U42,LEN(U42)-2))))</f>
        <v/>
      </c>
      <c r="O42" s="19" t="str">
        <f aca="false">IFERROR(INDEX(Veículos!$D$5:$D$54,MATCH(B42,Veículos!$A$5:$A$54,0)),"")</f>
        <v/>
      </c>
      <c r="P42" s="19" t="str">
        <f aca="false">IFERROR(INDEX(Veículos!$E$5:$E$54,MATCH(B42,Veículos!$A$5:$A$54,0)),"")</f>
        <v/>
      </c>
      <c r="Q42" s="19" t="str">
        <f aca="false">IFERROR(INDEX(Veículos!$F$5:$F$54,MATCH(B42,Veículos!$A$5:$A$54,0)),"")</f>
        <v/>
      </c>
      <c r="R42" s="19" t="str">
        <f aca="false">IF(OR(B42="",COUNTIF($B$4:B41,B42)=0),"",LOOKUP(2,1/($B$4:B41=B42),$H$4:H41))</f>
        <v/>
      </c>
      <c r="S42" s="19" t="str">
        <f aca="false">IF(OR(A42="",E42="",J42=""),"",IFERROR(AVERAGEIFS($J$5:$J$504,$E$5:$E$504,E42,$A$5:$A$504,"&gt;="&amp;DATE(YEAR(A42),MONTH(A42),1),$A$5:$A$504,"&lt;="&amp;EOMONTH(A42,0)),""))</f>
        <v/>
      </c>
      <c r="T42" s="19" t="n">
        <f aca="false">IF(K42="",0,F42)</f>
        <v>0</v>
      </c>
      <c r="U42" s="19" t="str">
        <f aca="false">IF(OR(F42="",O42=""),"",IF(F42&gt;O42,"Litros acima do tanque; ",""))&amp;IF(OR(H42="",R42=""),"",IF(H42&lt;=R42,"Odômetro não avançou; ",""))&amp;IF(OR(L42="",P42=""),"",IF(L42&lt;P42,"Consumo abaixo do esperado; ",""))&amp;IF(OR(L42="",Q42=""),"",IF(L42&gt;Q42,"Consumo acima do esperado; ",""))&amp;IF(OR(J42="",S42=""),"",IF(J42&gt;S42*(1+Parâmetros!$B$4),"Preço acima da média do mês; ",""))</f>
        <v/>
      </c>
    </row>
    <row r="43" customFormat="false" ht="15" hidden="false" customHeight="false" outlineLevel="0" collapsed="false">
      <c r="A43" s="11"/>
      <c r="B43" s="10"/>
      <c r="C43" s="10"/>
      <c r="D43" s="10"/>
      <c r="E43" s="10"/>
      <c r="F43" s="12"/>
      <c r="G43" s="12"/>
      <c r="H43" s="13"/>
      <c r="I43" s="10"/>
      <c r="J43" s="14" t="str">
        <f aca="false">IF(OR(F43="",G43="",F43=0),"",G43/F43)</f>
        <v/>
      </c>
      <c r="K43" s="15" t="str">
        <f aca="false">IF(OR(H43="",R43=""),"",IF(H43-R43&lt;=0,"",H43-R43))</f>
        <v/>
      </c>
      <c r="L43" s="16" t="str">
        <f aca="false">IF(OR(K43="",F43="",F43=0),"",K43/F43)</f>
        <v/>
      </c>
      <c r="M43" s="17" t="str">
        <f aca="false">IF(OR(K43="",G43=""),"",G43/K43)</f>
        <v/>
      </c>
      <c r="N43" s="18" t="str">
        <f aca="false">IF(B43="","",IF(COUNTIF(Veículos!$A$5:$A$54,B43)=0,"Placa não cadastrada",IF(U43="","OK",LEFT(U43,LEN(U43)-2))))</f>
        <v/>
      </c>
      <c r="O43" s="19" t="str">
        <f aca="false">IFERROR(INDEX(Veículos!$D$5:$D$54,MATCH(B43,Veículos!$A$5:$A$54,0)),"")</f>
        <v/>
      </c>
      <c r="P43" s="19" t="str">
        <f aca="false">IFERROR(INDEX(Veículos!$E$5:$E$54,MATCH(B43,Veículos!$A$5:$A$54,0)),"")</f>
        <v/>
      </c>
      <c r="Q43" s="19" t="str">
        <f aca="false">IFERROR(INDEX(Veículos!$F$5:$F$54,MATCH(B43,Veículos!$A$5:$A$54,0)),"")</f>
        <v/>
      </c>
      <c r="R43" s="19" t="str">
        <f aca="false">IF(OR(B43="",COUNTIF($B$4:B42,B43)=0),"",LOOKUP(2,1/($B$4:B42=B43),$H$4:H42))</f>
        <v/>
      </c>
      <c r="S43" s="19" t="str">
        <f aca="false">IF(OR(A43="",E43="",J43=""),"",IFERROR(AVERAGEIFS($J$5:$J$504,$E$5:$E$504,E43,$A$5:$A$504,"&gt;="&amp;DATE(YEAR(A43),MONTH(A43),1),$A$5:$A$504,"&lt;="&amp;EOMONTH(A43,0)),""))</f>
        <v/>
      </c>
      <c r="T43" s="19" t="n">
        <f aca="false">IF(K43="",0,F43)</f>
        <v>0</v>
      </c>
      <c r="U43" s="19" t="str">
        <f aca="false">IF(OR(F43="",O43=""),"",IF(F43&gt;O43,"Litros acima do tanque; ",""))&amp;IF(OR(H43="",R43=""),"",IF(H43&lt;=R43,"Odômetro não avançou; ",""))&amp;IF(OR(L43="",P43=""),"",IF(L43&lt;P43,"Consumo abaixo do esperado; ",""))&amp;IF(OR(L43="",Q43=""),"",IF(L43&gt;Q43,"Consumo acima do esperado; ",""))&amp;IF(OR(J43="",S43=""),"",IF(J43&gt;S43*(1+Parâmetros!$B$4),"Preço acima da média do mês; ",""))</f>
        <v/>
      </c>
    </row>
    <row r="44" customFormat="false" ht="15" hidden="false" customHeight="false" outlineLevel="0" collapsed="false">
      <c r="A44" s="11"/>
      <c r="B44" s="10"/>
      <c r="C44" s="10"/>
      <c r="D44" s="10"/>
      <c r="E44" s="10"/>
      <c r="F44" s="12"/>
      <c r="G44" s="12"/>
      <c r="H44" s="13"/>
      <c r="I44" s="10"/>
      <c r="J44" s="14" t="str">
        <f aca="false">IF(OR(F44="",G44="",F44=0),"",G44/F44)</f>
        <v/>
      </c>
      <c r="K44" s="15" t="str">
        <f aca="false">IF(OR(H44="",R44=""),"",IF(H44-R44&lt;=0,"",H44-R44))</f>
        <v/>
      </c>
      <c r="L44" s="16" t="str">
        <f aca="false">IF(OR(K44="",F44="",F44=0),"",K44/F44)</f>
        <v/>
      </c>
      <c r="M44" s="17" t="str">
        <f aca="false">IF(OR(K44="",G44=""),"",G44/K44)</f>
        <v/>
      </c>
      <c r="N44" s="18" t="str">
        <f aca="false">IF(B44="","",IF(COUNTIF(Veículos!$A$5:$A$54,B44)=0,"Placa não cadastrada",IF(U44="","OK",LEFT(U44,LEN(U44)-2))))</f>
        <v/>
      </c>
      <c r="O44" s="19" t="str">
        <f aca="false">IFERROR(INDEX(Veículos!$D$5:$D$54,MATCH(B44,Veículos!$A$5:$A$54,0)),"")</f>
        <v/>
      </c>
      <c r="P44" s="19" t="str">
        <f aca="false">IFERROR(INDEX(Veículos!$E$5:$E$54,MATCH(B44,Veículos!$A$5:$A$54,0)),"")</f>
        <v/>
      </c>
      <c r="Q44" s="19" t="str">
        <f aca="false">IFERROR(INDEX(Veículos!$F$5:$F$54,MATCH(B44,Veículos!$A$5:$A$54,0)),"")</f>
        <v/>
      </c>
      <c r="R44" s="19" t="str">
        <f aca="false">IF(OR(B44="",COUNTIF($B$4:B43,B44)=0),"",LOOKUP(2,1/($B$4:B43=B44),$H$4:H43))</f>
        <v/>
      </c>
      <c r="S44" s="19" t="str">
        <f aca="false">IF(OR(A44="",E44="",J44=""),"",IFERROR(AVERAGEIFS($J$5:$J$504,$E$5:$E$504,E44,$A$5:$A$504,"&gt;="&amp;DATE(YEAR(A44),MONTH(A44),1),$A$5:$A$504,"&lt;="&amp;EOMONTH(A44,0)),""))</f>
        <v/>
      </c>
      <c r="T44" s="19" t="n">
        <f aca="false">IF(K44="",0,F44)</f>
        <v>0</v>
      </c>
      <c r="U44" s="19" t="str">
        <f aca="false">IF(OR(F44="",O44=""),"",IF(F44&gt;O44,"Litros acima do tanque; ",""))&amp;IF(OR(H44="",R44=""),"",IF(H44&lt;=R44,"Odômetro não avançou; ",""))&amp;IF(OR(L44="",P44=""),"",IF(L44&lt;P44,"Consumo abaixo do esperado; ",""))&amp;IF(OR(L44="",Q44=""),"",IF(L44&gt;Q44,"Consumo acima do esperado; ",""))&amp;IF(OR(J44="",S44=""),"",IF(J44&gt;S44*(1+Parâmetros!$B$4),"Preço acima da média do mês; ",""))</f>
        <v/>
      </c>
    </row>
    <row r="45" customFormat="false" ht="15" hidden="false" customHeight="false" outlineLevel="0" collapsed="false">
      <c r="A45" s="11"/>
      <c r="B45" s="10"/>
      <c r="C45" s="10"/>
      <c r="D45" s="10"/>
      <c r="E45" s="10"/>
      <c r="F45" s="12"/>
      <c r="G45" s="12"/>
      <c r="H45" s="13"/>
      <c r="I45" s="10"/>
      <c r="J45" s="14" t="str">
        <f aca="false">IF(OR(F45="",G45="",F45=0),"",G45/F45)</f>
        <v/>
      </c>
      <c r="K45" s="15" t="str">
        <f aca="false">IF(OR(H45="",R45=""),"",IF(H45-R45&lt;=0,"",H45-R45))</f>
        <v/>
      </c>
      <c r="L45" s="16" t="str">
        <f aca="false">IF(OR(K45="",F45="",F45=0),"",K45/F45)</f>
        <v/>
      </c>
      <c r="M45" s="17" t="str">
        <f aca="false">IF(OR(K45="",G45=""),"",G45/K45)</f>
        <v/>
      </c>
      <c r="N45" s="18" t="str">
        <f aca="false">IF(B45="","",IF(COUNTIF(Veículos!$A$5:$A$54,B45)=0,"Placa não cadastrada",IF(U45="","OK",LEFT(U45,LEN(U45)-2))))</f>
        <v/>
      </c>
      <c r="O45" s="19" t="str">
        <f aca="false">IFERROR(INDEX(Veículos!$D$5:$D$54,MATCH(B45,Veículos!$A$5:$A$54,0)),"")</f>
        <v/>
      </c>
      <c r="P45" s="19" t="str">
        <f aca="false">IFERROR(INDEX(Veículos!$E$5:$E$54,MATCH(B45,Veículos!$A$5:$A$54,0)),"")</f>
        <v/>
      </c>
      <c r="Q45" s="19" t="str">
        <f aca="false">IFERROR(INDEX(Veículos!$F$5:$F$54,MATCH(B45,Veículos!$A$5:$A$54,0)),"")</f>
        <v/>
      </c>
      <c r="R45" s="19" t="str">
        <f aca="false">IF(OR(B45="",COUNTIF($B$4:B44,B45)=0),"",LOOKUP(2,1/($B$4:B44=B45),$H$4:H44))</f>
        <v/>
      </c>
      <c r="S45" s="19" t="str">
        <f aca="false">IF(OR(A45="",E45="",J45=""),"",IFERROR(AVERAGEIFS($J$5:$J$504,$E$5:$E$504,E45,$A$5:$A$504,"&gt;="&amp;DATE(YEAR(A45),MONTH(A45),1),$A$5:$A$504,"&lt;="&amp;EOMONTH(A45,0)),""))</f>
        <v/>
      </c>
      <c r="T45" s="19" t="n">
        <f aca="false">IF(K45="",0,F45)</f>
        <v>0</v>
      </c>
      <c r="U45" s="19" t="str">
        <f aca="false">IF(OR(F45="",O45=""),"",IF(F45&gt;O45,"Litros acima do tanque; ",""))&amp;IF(OR(H45="",R45=""),"",IF(H45&lt;=R45,"Odômetro não avançou; ",""))&amp;IF(OR(L45="",P45=""),"",IF(L45&lt;P45,"Consumo abaixo do esperado; ",""))&amp;IF(OR(L45="",Q45=""),"",IF(L45&gt;Q45,"Consumo acima do esperado; ",""))&amp;IF(OR(J45="",S45=""),"",IF(J45&gt;S45*(1+Parâmetros!$B$4),"Preço acima da média do mês; ",""))</f>
        <v/>
      </c>
    </row>
    <row r="46" customFormat="false" ht="15" hidden="false" customHeight="false" outlineLevel="0" collapsed="false">
      <c r="A46" s="11"/>
      <c r="B46" s="10"/>
      <c r="C46" s="10"/>
      <c r="D46" s="10"/>
      <c r="E46" s="10"/>
      <c r="F46" s="12"/>
      <c r="G46" s="12"/>
      <c r="H46" s="13"/>
      <c r="I46" s="10"/>
      <c r="J46" s="14" t="str">
        <f aca="false">IF(OR(F46="",G46="",F46=0),"",G46/F46)</f>
        <v/>
      </c>
      <c r="K46" s="15" t="str">
        <f aca="false">IF(OR(H46="",R46=""),"",IF(H46-R46&lt;=0,"",H46-R46))</f>
        <v/>
      </c>
      <c r="L46" s="16" t="str">
        <f aca="false">IF(OR(K46="",F46="",F46=0),"",K46/F46)</f>
        <v/>
      </c>
      <c r="M46" s="17" t="str">
        <f aca="false">IF(OR(K46="",G46=""),"",G46/K46)</f>
        <v/>
      </c>
      <c r="N46" s="18" t="str">
        <f aca="false">IF(B46="","",IF(COUNTIF(Veículos!$A$5:$A$54,B46)=0,"Placa não cadastrada",IF(U46="","OK",LEFT(U46,LEN(U46)-2))))</f>
        <v/>
      </c>
      <c r="O46" s="19" t="str">
        <f aca="false">IFERROR(INDEX(Veículos!$D$5:$D$54,MATCH(B46,Veículos!$A$5:$A$54,0)),"")</f>
        <v/>
      </c>
      <c r="P46" s="19" t="str">
        <f aca="false">IFERROR(INDEX(Veículos!$E$5:$E$54,MATCH(B46,Veículos!$A$5:$A$54,0)),"")</f>
        <v/>
      </c>
      <c r="Q46" s="19" t="str">
        <f aca="false">IFERROR(INDEX(Veículos!$F$5:$F$54,MATCH(B46,Veículos!$A$5:$A$54,0)),"")</f>
        <v/>
      </c>
      <c r="R46" s="19" t="str">
        <f aca="false">IF(OR(B46="",COUNTIF($B$4:B45,B46)=0),"",LOOKUP(2,1/($B$4:B45=B46),$H$4:H45))</f>
        <v/>
      </c>
      <c r="S46" s="19" t="str">
        <f aca="false">IF(OR(A46="",E46="",J46=""),"",IFERROR(AVERAGEIFS($J$5:$J$504,$E$5:$E$504,E46,$A$5:$A$504,"&gt;="&amp;DATE(YEAR(A46),MONTH(A46),1),$A$5:$A$504,"&lt;="&amp;EOMONTH(A46,0)),""))</f>
        <v/>
      </c>
      <c r="T46" s="19" t="n">
        <f aca="false">IF(K46="",0,F46)</f>
        <v>0</v>
      </c>
      <c r="U46" s="19" t="str">
        <f aca="false">IF(OR(F46="",O46=""),"",IF(F46&gt;O46,"Litros acima do tanque; ",""))&amp;IF(OR(H46="",R46=""),"",IF(H46&lt;=R46,"Odômetro não avançou; ",""))&amp;IF(OR(L46="",P46=""),"",IF(L46&lt;P46,"Consumo abaixo do esperado; ",""))&amp;IF(OR(L46="",Q46=""),"",IF(L46&gt;Q46,"Consumo acima do esperado; ",""))&amp;IF(OR(J46="",S46=""),"",IF(J46&gt;S46*(1+Parâmetros!$B$4),"Preço acima da média do mês; ",""))</f>
        <v/>
      </c>
    </row>
    <row r="47" customFormat="false" ht="15" hidden="false" customHeight="false" outlineLevel="0" collapsed="false">
      <c r="A47" s="11"/>
      <c r="B47" s="10"/>
      <c r="C47" s="10"/>
      <c r="D47" s="10"/>
      <c r="E47" s="10"/>
      <c r="F47" s="12"/>
      <c r="G47" s="12"/>
      <c r="H47" s="13"/>
      <c r="I47" s="10"/>
      <c r="J47" s="14" t="str">
        <f aca="false">IF(OR(F47="",G47="",F47=0),"",G47/F47)</f>
        <v/>
      </c>
      <c r="K47" s="15" t="str">
        <f aca="false">IF(OR(H47="",R47=""),"",IF(H47-R47&lt;=0,"",H47-R47))</f>
        <v/>
      </c>
      <c r="L47" s="16" t="str">
        <f aca="false">IF(OR(K47="",F47="",F47=0),"",K47/F47)</f>
        <v/>
      </c>
      <c r="M47" s="17" t="str">
        <f aca="false">IF(OR(K47="",G47=""),"",G47/K47)</f>
        <v/>
      </c>
      <c r="N47" s="18" t="str">
        <f aca="false">IF(B47="","",IF(COUNTIF(Veículos!$A$5:$A$54,B47)=0,"Placa não cadastrada",IF(U47="","OK",LEFT(U47,LEN(U47)-2))))</f>
        <v/>
      </c>
      <c r="O47" s="19" t="str">
        <f aca="false">IFERROR(INDEX(Veículos!$D$5:$D$54,MATCH(B47,Veículos!$A$5:$A$54,0)),"")</f>
        <v/>
      </c>
      <c r="P47" s="19" t="str">
        <f aca="false">IFERROR(INDEX(Veículos!$E$5:$E$54,MATCH(B47,Veículos!$A$5:$A$54,0)),"")</f>
        <v/>
      </c>
      <c r="Q47" s="19" t="str">
        <f aca="false">IFERROR(INDEX(Veículos!$F$5:$F$54,MATCH(B47,Veículos!$A$5:$A$54,0)),"")</f>
        <v/>
      </c>
      <c r="R47" s="19" t="str">
        <f aca="false">IF(OR(B47="",COUNTIF($B$4:B46,B47)=0),"",LOOKUP(2,1/($B$4:B46=B47),$H$4:H46))</f>
        <v/>
      </c>
      <c r="S47" s="19" t="str">
        <f aca="false">IF(OR(A47="",E47="",J47=""),"",IFERROR(AVERAGEIFS($J$5:$J$504,$E$5:$E$504,E47,$A$5:$A$504,"&gt;="&amp;DATE(YEAR(A47),MONTH(A47),1),$A$5:$A$504,"&lt;="&amp;EOMONTH(A47,0)),""))</f>
        <v/>
      </c>
      <c r="T47" s="19" t="n">
        <f aca="false">IF(K47="",0,F47)</f>
        <v>0</v>
      </c>
      <c r="U47" s="19" t="str">
        <f aca="false">IF(OR(F47="",O47=""),"",IF(F47&gt;O47,"Litros acima do tanque; ",""))&amp;IF(OR(H47="",R47=""),"",IF(H47&lt;=R47,"Odômetro não avançou; ",""))&amp;IF(OR(L47="",P47=""),"",IF(L47&lt;P47,"Consumo abaixo do esperado; ",""))&amp;IF(OR(L47="",Q47=""),"",IF(L47&gt;Q47,"Consumo acima do esperado; ",""))&amp;IF(OR(J47="",S47=""),"",IF(J47&gt;S47*(1+Parâmetros!$B$4),"Preço acima da média do mês; ",""))</f>
        <v/>
      </c>
    </row>
    <row r="48" customFormat="false" ht="15" hidden="false" customHeight="false" outlineLevel="0" collapsed="false">
      <c r="A48" s="11"/>
      <c r="B48" s="10"/>
      <c r="C48" s="10"/>
      <c r="D48" s="10"/>
      <c r="E48" s="10"/>
      <c r="F48" s="12"/>
      <c r="G48" s="12"/>
      <c r="H48" s="13"/>
      <c r="I48" s="10"/>
      <c r="J48" s="14" t="str">
        <f aca="false">IF(OR(F48="",G48="",F48=0),"",G48/F48)</f>
        <v/>
      </c>
      <c r="K48" s="15" t="str">
        <f aca="false">IF(OR(H48="",R48=""),"",IF(H48-R48&lt;=0,"",H48-R48))</f>
        <v/>
      </c>
      <c r="L48" s="16" t="str">
        <f aca="false">IF(OR(K48="",F48="",F48=0),"",K48/F48)</f>
        <v/>
      </c>
      <c r="M48" s="17" t="str">
        <f aca="false">IF(OR(K48="",G48=""),"",G48/K48)</f>
        <v/>
      </c>
      <c r="N48" s="18" t="str">
        <f aca="false">IF(B48="","",IF(COUNTIF(Veículos!$A$5:$A$54,B48)=0,"Placa não cadastrada",IF(U48="","OK",LEFT(U48,LEN(U48)-2))))</f>
        <v/>
      </c>
      <c r="O48" s="19" t="str">
        <f aca="false">IFERROR(INDEX(Veículos!$D$5:$D$54,MATCH(B48,Veículos!$A$5:$A$54,0)),"")</f>
        <v/>
      </c>
      <c r="P48" s="19" t="str">
        <f aca="false">IFERROR(INDEX(Veículos!$E$5:$E$54,MATCH(B48,Veículos!$A$5:$A$54,0)),"")</f>
        <v/>
      </c>
      <c r="Q48" s="19" t="str">
        <f aca="false">IFERROR(INDEX(Veículos!$F$5:$F$54,MATCH(B48,Veículos!$A$5:$A$54,0)),"")</f>
        <v/>
      </c>
      <c r="R48" s="19" t="str">
        <f aca="false">IF(OR(B48="",COUNTIF($B$4:B47,B48)=0),"",LOOKUP(2,1/($B$4:B47=B48),$H$4:H47))</f>
        <v/>
      </c>
      <c r="S48" s="19" t="str">
        <f aca="false">IF(OR(A48="",E48="",J48=""),"",IFERROR(AVERAGEIFS($J$5:$J$504,$E$5:$E$504,E48,$A$5:$A$504,"&gt;="&amp;DATE(YEAR(A48),MONTH(A48),1),$A$5:$A$504,"&lt;="&amp;EOMONTH(A48,0)),""))</f>
        <v/>
      </c>
      <c r="T48" s="19" t="n">
        <f aca="false">IF(K48="",0,F48)</f>
        <v>0</v>
      </c>
      <c r="U48" s="19" t="str">
        <f aca="false">IF(OR(F48="",O48=""),"",IF(F48&gt;O48,"Litros acima do tanque; ",""))&amp;IF(OR(H48="",R48=""),"",IF(H48&lt;=R48,"Odômetro não avançou; ",""))&amp;IF(OR(L48="",P48=""),"",IF(L48&lt;P48,"Consumo abaixo do esperado; ",""))&amp;IF(OR(L48="",Q48=""),"",IF(L48&gt;Q48,"Consumo acima do esperado; ",""))&amp;IF(OR(J48="",S48=""),"",IF(J48&gt;S48*(1+Parâmetros!$B$4),"Preço acima da média do mês; ",""))</f>
        <v/>
      </c>
    </row>
    <row r="49" customFormat="false" ht="15" hidden="false" customHeight="false" outlineLevel="0" collapsed="false">
      <c r="A49" s="11"/>
      <c r="B49" s="10"/>
      <c r="C49" s="10"/>
      <c r="D49" s="10"/>
      <c r="E49" s="10"/>
      <c r="F49" s="12"/>
      <c r="G49" s="12"/>
      <c r="H49" s="13"/>
      <c r="I49" s="10"/>
      <c r="J49" s="14" t="str">
        <f aca="false">IF(OR(F49="",G49="",F49=0),"",G49/F49)</f>
        <v/>
      </c>
      <c r="K49" s="15" t="str">
        <f aca="false">IF(OR(H49="",R49=""),"",IF(H49-R49&lt;=0,"",H49-R49))</f>
        <v/>
      </c>
      <c r="L49" s="16" t="str">
        <f aca="false">IF(OR(K49="",F49="",F49=0),"",K49/F49)</f>
        <v/>
      </c>
      <c r="M49" s="17" t="str">
        <f aca="false">IF(OR(K49="",G49=""),"",G49/K49)</f>
        <v/>
      </c>
      <c r="N49" s="18" t="str">
        <f aca="false">IF(B49="","",IF(COUNTIF(Veículos!$A$5:$A$54,B49)=0,"Placa não cadastrada",IF(U49="","OK",LEFT(U49,LEN(U49)-2))))</f>
        <v/>
      </c>
      <c r="O49" s="19" t="str">
        <f aca="false">IFERROR(INDEX(Veículos!$D$5:$D$54,MATCH(B49,Veículos!$A$5:$A$54,0)),"")</f>
        <v/>
      </c>
      <c r="P49" s="19" t="str">
        <f aca="false">IFERROR(INDEX(Veículos!$E$5:$E$54,MATCH(B49,Veículos!$A$5:$A$54,0)),"")</f>
        <v/>
      </c>
      <c r="Q49" s="19" t="str">
        <f aca="false">IFERROR(INDEX(Veículos!$F$5:$F$54,MATCH(B49,Veículos!$A$5:$A$54,0)),"")</f>
        <v/>
      </c>
      <c r="R49" s="19" t="str">
        <f aca="false">IF(OR(B49="",COUNTIF($B$4:B48,B49)=0),"",LOOKUP(2,1/($B$4:B48=B49),$H$4:H48))</f>
        <v/>
      </c>
      <c r="S49" s="19" t="str">
        <f aca="false">IF(OR(A49="",E49="",J49=""),"",IFERROR(AVERAGEIFS($J$5:$J$504,$E$5:$E$504,E49,$A$5:$A$504,"&gt;="&amp;DATE(YEAR(A49),MONTH(A49),1),$A$5:$A$504,"&lt;="&amp;EOMONTH(A49,0)),""))</f>
        <v/>
      </c>
      <c r="T49" s="19" t="n">
        <f aca="false">IF(K49="",0,F49)</f>
        <v>0</v>
      </c>
      <c r="U49" s="19" t="str">
        <f aca="false">IF(OR(F49="",O49=""),"",IF(F49&gt;O49,"Litros acima do tanque; ",""))&amp;IF(OR(H49="",R49=""),"",IF(H49&lt;=R49,"Odômetro não avançou; ",""))&amp;IF(OR(L49="",P49=""),"",IF(L49&lt;P49,"Consumo abaixo do esperado; ",""))&amp;IF(OR(L49="",Q49=""),"",IF(L49&gt;Q49,"Consumo acima do esperado; ",""))&amp;IF(OR(J49="",S49=""),"",IF(J49&gt;S49*(1+Parâmetros!$B$4),"Preço acima da média do mês; ",""))</f>
        <v/>
      </c>
    </row>
    <row r="50" customFormat="false" ht="15" hidden="false" customHeight="false" outlineLevel="0" collapsed="false">
      <c r="A50" s="11"/>
      <c r="B50" s="10"/>
      <c r="C50" s="10"/>
      <c r="D50" s="10"/>
      <c r="E50" s="10"/>
      <c r="F50" s="12"/>
      <c r="G50" s="12"/>
      <c r="H50" s="13"/>
      <c r="I50" s="10"/>
      <c r="J50" s="14" t="str">
        <f aca="false">IF(OR(F50="",G50="",F50=0),"",G50/F50)</f>
        <v/>
      </c>
      <c r="K50" s="15" t="str">
        <f aca="false">IF(OR(H50="",R50=""),"",IF(H50-R50&lt;=0,"",H50-R50))</f>
        <v/>
      </c>
      <c r="L50" s="16" t="str">
        <f aca="false">IF(OR(K50="",F50="",F50=0),"",K50/F50)</f>
        <v/>
      </c>
      <c r="M50" s="17" t="str">
        <f aca="false">IF(OR(K50="",G50=""),"",G50/K50)</f>
        <v/>
      </c>
      <c r="N50" s="18" t="str">
        <f aca="false">IF(B50="","",IF(COUNTIF(Veículos!$A$5:$A$54,B50)=0,"Placa não cadastrada",IF(U50="","OK",LEFT(U50,LEN(U50)-2))))</f>
        <v/>
      </c>
      <c r="O50" s="19" t="str">
        <f aca="false">IFERROR(INDEX(Veículos!$D$5:$D$54,MATCH(B50,Veículos!$A$5:$A$54,0)),"")</f>
        <v/>
      </c>
      <c r="P50" s="19" t="str">
        <f aca="false">IFERROR(INDEX(Veículos!$E$5:$E$54,MATCH(B50,Veículos!$A$5:$A$54,0)),"")</f>
        <v/>
      </c>
      <c r="Q50" s="19" t="str">
        <f aca="false">IFERROR(INDEX(Veículos!$F$5:$F$54,MATCH(B50,Veículos!$A$5:$A$54,0)),"")</f>
        <v/>
      </c>
      <c r="R50" s="19" t="str">
        <f aca="false">IF(OR(B50="",COUNTIF($B$4:B49,B50)=0),"",LOOKUP(2,1/($B$4:B49=B50),$H$4:H49))</f>
        <v/>
      </c>
      <c r="S50" s="19" t="str">
        <f aca="false">IF(OR(A50="",E50="",J50=""),"",IFERROR(AVERAGEIFS($J$5:$J$504,$E$5:$E$504,E50,$A$5:$A$504,"&gt;="&amp;DATE(YEAR(A50),MONTH(A50),1),$A$5:$A$504,"&lt;="&amp;EOMONTH(A50,0)),""))</f>
        <v/>
      </c>
      <c r="T50" s="19" t="n">
        <f aca="false">IF(K50="",0,F50)</f>
        <v>0</v>
      </c>
      <c r="U50" s="19" t="str">
        <f aca="false">IF(OR(F50="",O50=""),"",IF(F50&gt;O50,"Litros acima do tanque; ",""))&amp;IF(OR(H50="",R50=""),"",IF(H50&lt;=R50,"Odômetro não avançou; ",""))&amp;IF(OR(L50="",P50=""),"",IF(L50&lt;P50,"Consumo abaixo do esperado; ",""))&amp;IF(OR(L50="",Q50=""),"",IF(L50&gt;Q50,"Consumo acima do esperado; ",""))&amp;IF(OR(J50="",S50=""),"",IF(J50&gt;S50*(1+Parâmetros!$B$4),"Preço acima da média do mês; ",""))</f>
        <v/>
      </c>
    </row>
    <row r="51" customFormat="false" ht="15" hidden="false" customHeight="false" outlineLevel="0" collapsed="false">
      <c r="A51" s="11"/>
      <c r="B51" s="10"/>
      <c r="C51" s="10"/>
      <c r="D51" s="10"/>
      <c r="E51" s="10"/>
      <c r="F51" s="12"/>
      <c r="G51" s="12"/>
      <c r="H51" s="13"/>
      <c r="I51" s="10"/>
      <c r="J51" s="14" t="str">
        <f aca="false">IF(OR(F51="",G51="",F51=0),"",G51/F51)</f>
        <v/>
      </c>
      <c r="K51" s="15" t="str">
        <f aca="false">IF(OR(H51="",R51=""),"",IF(H51-R51&lt;=0,"",H51-R51))</f>
        <v/>
      </c>
      <c r="L51" s="16" t="str">
        <f aca="false">IF(OR(K51="",F51="",F51=0),"",K51/F51)</f>
        <v/>
      </c>
      <c r="M51" s="17" t="str">
        <f aca="false">IF(OR(K51="",G51=""),"",G51/K51)</f>
        <v/>
      </c>
      <c r="N51" s="18" t="str">
        <f aca="false">IF(B51="","",IF(COUNTIF(Veículos!$A$5:$A$54,B51)=0,"Placa não cadastrada",IF(U51="","OK",LEFT(U51,LEN(U51)-2))))</f>
        <v/>
      </c>
      <c r="O51" s="19" t="str">
        <f aca="false">IFERROR(INDEX(Veículos!$D$5:$D$54,MATCH(B51,Veículos!$A$5:$A$54,0)),"")</f>
        <v/>
      </c>
      <c r="P51" s="19" t="str">
        <f aca="false">IFERROR(INDEX(Veículos!$E$5:$E$54,MATCH(B51,Veículos!$A$5:$A$54,0)),"")</f>
        <v/>
      </c>
      <c r="Q51" s="19" t="str">
        <f aca="false">IFERROR(INDEX(Veículos!$F$5:$F$54,MATCH(B51,Veículos!$A$5:$A$54,0)),"")</f>
        <v/>
      </c>
      <c r="R51" s="19" t="str">
        <f aca="false">IF(OR(B51="",COUNTIF($B$4:B50,B51)=0),"",LOOKUP(2,1/($B$4:B50=B51),$H$4:H50))</f>
        <v/>
      </c>
      <c r="S51" s="19" t="str">
        <f aca="false">IF(OR(A51="",E51="",J51=""),"",IFERROR(AVERAGEIFS($J$5:$J$504,$E$5:$E$504,E51,$A$5:$A$504,"&gt;="&amp;DATE(YEAR(A51),MONTH(A51),1),$A$5:$A$504,"&lt;="&amp;EOMONTH(A51,0)),""))</f>
        <v/>
      </c>
      <c r="T51" s="19" t="n">
        <f aca="false">IF(K51="",0,F51)</f>
        <v>0</v>
      </c>
      <c r="U51" s="19" t="str">
        <f aca="false">IF(OR(F51="",O51=""),"",IF(F51&gt;O51,"Litros acima do tanque; ",""))&amp;IF(OR(H51="",R51=""),"",IF(H51&lt;=R51,"Odômetro não avançou; ",""))&amp;IF(OR(L51="",P51=""),"",IF(L51&lt;P51,"Consumo abaixo do esperado; ",""))&amp;IF(OR(L51="",Q51=""),"",IF(L51&gt;Q51,"Consumo acima do esperado; ",""))&amp;IF(OR(J51="",S51=""),"",IF(J51&gt;S51*(1+Parâmetros!$B$4),"Preço acima da média do mês; ",""))</f>
        <v/>
      </c>
    </row>
    <row r="52" customFormat="false" ht="15" hidden="false" customHeight="false" outlineLevel="0" collapsed="false">
      <c r="A52" s="11"/>
      <c r="B52" s="10"/>
      <c r="C52" s="10"/>
      <c r="D52" s="10"/>
      <c r="E52" s="10"/>
      <c r="F52" s="12"/>
      <c r="G52" s="12"/>
      <c r="H52" s="13"/>
      <c r="I52" s="10"/>
      <c r="J52" s="14" t="str">
        <f aca="false">IF(OR(F52="",G52="",F52=0),"",G52/F52)</f>
        <v/>
      </c>
      <c r="K52" s="15" t="str">
        <f aca="false">IF(OR(H52="",R52=""),"",IF(H52-R52&lt;=0,"",H52-R52))</f>
        <v/>
      </c>
      <c r="L52" s="16" t="str">
        <f aca="false">IF(OR(K52="",F52="",F52=0),"",K52/F52)</f>
        <v/>
      </c>
      <c r="M52" s="17" t="str">
        <f aca="false">IF(OR(K52="",G52=""),"",G52/K52)</f>
        <v/>
      </c>
      <c r="N52" s="18" t="str">
        <f aca="false">IF(B52="","",IF(COUNTIF(Veículos!$A$5:$A$54,B52)=0,"Placa não cadastrada",IF(U52="","OK",LEFT(U52,LEN(U52)-2))))</f>
        <v/>
      </c>
      <c r="O52" s="19" t="str">
        <f aca="false">IFERROR(INDEX(Veículos!$D$5:$D$54,MATCH(B52,Veículos!$A$5:$A$54,0)),"")</f>
        <v/>
      </c>
      <c r="P52" s="19" t="str">
        <f aca="false">IFERROR(INDEX(Veículos!$E$5:$E$54,MATCH(B52,Veículos!$A$5:$A$54,0)),"")</f>
        <v/>
      </c>
      <c r="Q52" s="19" t="str">
        <f aca="false">IFERROR(INDEX(Veículos!$F$5:$F$54,MATCH(B52,Veículos!$A$5:$A$54,0)),"")</f>
        <v/>
      </c>
      <c r="R52" s="19" t="str">
        <f aca="false">IF(OR(B52="",COUNTIF($B$4:B51,B52)=0),"",LOOKUP(2,1/($B$4:B51=B52),$H$4:H51))</f>
        <v/>
      </c>
      <c r="S52" s="19" t="str">
        <f aca="false">IF(OR(A52="",E52="",J52=""),"",IFERROR(AVERAGEIFS($J$5:$J$504,$E$5:$E$504,E52,$A$5:$A$504,"&gt;="&amp;DATE(YEAR(A52),MONTH(A52),1),$A$5:$A$504,"&lt;="&amp;EOMONTH(A52,0)),""))</f>
        <v/>
      </c>
      <c r="T52" s="19" t="n">
        <f aca="false">IF(K52="",0,F52)</f>
        <v>0</v>
      </c>
      <c r="U52" s="19" t="str">
        <f aca="false">IF(OR(F52="",O52=""),"",IF(F52&gt;O52,"Litros acima do tanque; ",""))&amp;IF(OR(H52="",R52=""),"",IF(H52&lt;=R52,"Odômetro não avançou; ",""))&amp;IF(OR(L52="",P52=""),"",IF(L52&lt;P52,"Consumo abaixo do esperado; ",""))&amp;IF(OR(L52="",Q52=""),"",IF(L52&gt;Q52,"Consumo acima do esperado; ",""))&amp;IF(OR(J52="",S52=""),"",IF(J52&gt;S52*(1+Parâmetros!$B$4),"Preço acima da média do mês; ",""))</f>
        <v/>
      </c>
    </row>
    <row r="53" customFormat="false" ht="15" hidden="false" customHeight="false" outlineLevel="0" collapsed="false">
      <c r="A53" s="11"/>
      <c r="B53" s="10"/>
      <c r="C53" s="10"/>
      <c r="D53" s="10"/>
      <c r="E53" s="10"/>
      <c r="F53" s="12"/>
      <c r="G53" s="12"/>
      <c r="H53" s="13"/>
      <c r="I53" s="10"/>
      <c r="J53" s="14" t="str">
        <f aca="false">IF(OR(F53="",G53="",F53=0),"",G53/F53)</f>
        <v/>
      </c>
      <c r="K53" s="15" t="str">
        <f aca="false">IF(OR(H53="",R53=""),"",IF(H53-R53&lt;=0,"",H53-R53))</f>
        <v/>
      </c>
      <c r="L53" s="16" t="str">
        <f aca="false">IF(OR(K53="",F53="",F53=0),"",K53/F53)</f>
        <v/>
      </c>
      <c r="M53" s="17" t="str">
        <f aca="false">IF(OR(K53="",G53=""),"",G53/K53)</f>
        <v/>
      </c>
      <c r="N53" s="18" t="str">
        <f aca="false">IF(B53="","",IF(COUNTIF(Veículos!$A$5:$A$54,B53)=0,"Placa não cadastrada",IF(U53="","OK",LEFT(U53,LEN(U53)-2))))</f>
        <v/>
      </c>
      <c r="O53" s="19" t="str">
        <f aca="false">IFERROR(INDEX(Veículos!$D$5:$D$54,MATCH(B53,Veículos!$A$5:$A$54,0)),"")</f>
        <v/>
      </c>
      <c r="P53" s="19" t="str">
        <f aca="false">IFERROR(INDEX(Veículos!$E$5:$E$54,MATCH(B53,Veículos!$A$5:$A$54,0)),"")</f>
        <v/>
      </c>
      <c r="Q53" s="19" t="str">
        <f aca="false">IFERROR(INDEX(Veículos!$F$5:$F$54,MATCH(B53,Veículos!$A$5:$A$54,0)),"")</f>
        <v/>
      </c>
      <c r="R53" s="19" t="str">
        <f aca="false">IF(OR(B53="",COUNTIF($B$4:B52,B53)=0),"",LOOKUP(2,1/($B$4:B52=B53),$H$4:H52))</f>
        <v/>
      </c>
      <c r="S53" s="19" t="str">
        <f aca="false">IF(OR(A53="",E53="",J53=""),"",IFERROR(AVERAGEIFS($J$5:$J$504,$E$5:$E$504,E53,$A$5:$A$504,"&gt;="&amp;DATE(YEAR(A53),MONTH(A53),1),$A$5:$A$504,"&lt;="&amp;EOMONTH(A53,0)),""))</f>
        <v/>
      </c>
      <c r="T53" s="19" t="n">
        <f aca="false">IF(K53="",0,F53)</f>
        <v>0</v>
      </c>
      <c r="U53" s="19" t="str">
        <f aca="false">IF(OR(F53="",O53=""),"",IF(F53&gt;O53,"Litros acima do tanque; ",""))&amp;IF(OR(H53="",R53=""),"",IF(H53&lt;=R53,"Odômetro não avançou; ",""))&amp;IF(OR(L53="",P53=""),"",IF(L53&lt;P53,"Consumo abaixo do esperado; ",""))&amp;IF(OR(L53="",Q53=""),"",IF(L53&gt;Q53,"Consumo acima do esperado; ",""))&amp;IF(OR(J53="",S53=""),"",IF(J53&gt;S53*(1+Parâmetros!$B$4),"Preço acima da média do mês; ",""))</f>
        <v/>
      </c>
    </row>
    <row r="54" customFormat="false" ht="15" hidden="false" customHeight="false" outlineLevel="0" collapsed="false">
      <c r="A54" s="11"/>
      <c r="B54" s="10"/>
      <c r="C54" s="10"/>
      <c r="D54" s="10"/>
      <c r="E54" s="10"/>
      <c r="F54" s="12"/>
      <c r="G54" s="12"/>
      <c r="H54" s="13"/>
      <c r="I54" s="10"/>
      <c r="J54" s="14" t="str">
        <f aca="false">IF(OR(F54="",G54="",F54=0),"",G54/F54)</f>
        <v/>
      </c>
      <c r="K54" s="15" t="str">
        <f aca="false">IF(OR(H54="",R54=""),"",IF(H54-R54&lt;=0,"",H54-R54))</f>
        <v/>
      </c>
      <c r="L54" s="16" t="str">
        <f aca="false">IF(OR(K54="",F54="",F54=0),"",K54/F54)</f>
        <v/>
      </c>
      <c r="M54" s="17" t="str">
        <f aca="false">IF(OR(K54="",G54=""),"",G54/K54)</f>
        <v/>
      </c>
      <c r="N54" s="18" t="str">
        <f aca="false">IF(B54="","",IF(COUNTIF(Veículos!$A$5:$A$54,B54)=0,"Placa não cadastrada",IF(U54="","OK",LEFT(U54,LEN(U54)-2))))</f>
        <v/>
      </c>
      <c r="O54" s="19" t="str">
        <f aca="false">IFERROR(INDEX(Veículos!$D$5:$D$54,MATCH(B54,Veículos!$A$5:$A$54,0)),"")</f>
        <v/>
      </c>
      <c r="P54" s="19" t="str">
        <f aca="false">IFERROR(INDEX(Veículos!$E$5:$E$54,MATCH(B54,Veículos!$A$5:$A$54,0)),"")</f>
        <v/>
      </c>
      <c r="Q54" s="19" t="str">
        <f aca="false">IFERROR(INDEX(Veículos!$F$5:$F$54,MATCH(B54,Veículos!$A$5:$A$54,0)),"")</f>
        <v/>
      </c>
      <c r="R54" s="19" t="str">
        <f aca="false">IF(OR(B54="",COUNTIF($B$4:B53,B54)=0),"",LOOKUP(2,1/($B$4:B53=B54),$H$4:H53))</f>
        <v/>
      </c>
      <c r="S54" s="19" t="str">
        <f aca="false">IF(OR(A54="",E54="",J54=""),"",IFERROR(AVERAGEIFS($J$5:$J$504,$E$5:$E$504,E54,$A$5:$A$504,"&gt;="&amp;DATE(YEAR(A54),MONTH(A54),1),$A$5:$A$504,"&lt;="&amp;EOMONTH(A54,0)),""))</f>
        <v/>
      </c>
      <c r="T54" s="19" t="n">
        <f aca="false">IF(K54="",0,F54)</f>
        <v>0</v>
      </c>
      <c r="U54" s="19" t="str">
        <f aca="false">IF(OR(F54="",O54=""),"",IF(F54&gt;O54,"Litros acima do tanque; ",""))&amp;IF(OR(H54="",R54=""),"",IF(H54&lt;=R54,"Odômetro não avançou; ",""))&amp;IF(OR(L54="",P54=""),"",IF(L54&lt;P54,"Consumo abaixo do esperado; ",""))&amp;IF(OR(L54="",Q54=""),"",IF(L54&gt;Q54,"Consumo acima do esperado; ",""))&amp;IF(OR(J54="",S54=""),"",IF(J54&gt;S54*(1+Parâmetros!$B$4),"Preço acima da média do mês; ",""))</f>
        <v/>
      </c>
    </row>
    <row r="55" customFormat="false" ht="15" hidden="false" customHeight="false" outlineLevel="0" collapsed="false">
      <c r="A55" s="11"/>
      <c r="B55" s="10"/>
      <c r="C55" s="10"/>
      <c r="D55" s="10"/>
      <c r="E55" s="10"/>
      <c r="F55" s="12"/>
      <c r="G55" s="12"/>
      <c r="H55" s="13"/>
      <c r="I55" s="10"/>
      <c r="J55" s="14" t="str">
        <f aca="false">IF(OR(F55="",G55="",F55=0),"",G55/F55)</f>
        <v/>
      </c>
      <c r="K55" s="15" t="str">
        <f aca="false">IF(OR(H55="",R55=""),"",IF(H55-R55&lt;=0,"",H55-R55))</f>
        <v/>
      </c>
      <c r="L55" s="16" t="str">
        <f aca="false">IF(OR(K55="",F55="",F55=0),"",K55/F55)</f>
        <v/>
      </c>
      <c r="M55" s="17" t="str">
        <f aca="false">IF(OR(K55="",G55=""),"",G55/K55)</f>
        <v/>
      </c>
      <c r="N55" s="18" t="str">
        <f aca="false">IF(B55="","",IF(COUNTIF(Veículos!$A$5:$A$54,B55)=0,"Placa não cadastrada",IF(U55="","OK",LEFT(U55,LEN(U55)-2))))</f>
        <v/>
      </c>
      <c r="O55" s="19" t="str">
        <f aca="false">IFERROR(INDEX(Veículos!$D$5:$D$54,MATCH(B55,Veículos!$A$5:$A$54,0)),"")</f>
        <v/>
      </c>
      <c r="P55" s="19" t="str">
        <f aca="false">IFERROR(INDEX(Veículos!$E$5:$E$54,MATCH(B55,Veículos!$A$5:$A$54,0)),"")</f>
        <v/>
      </c>
      <c r="Q55" s="19" t="str">
        <f aca="false">IFERROR(INDEX(Veículos!$F$5:$F$54,MATCH(B55,Veículos!$A$5:$A$54,0)),"")</f>
        <v/>
      </c>
      <c r="R55" s="19" t="str">
        <f aca="false">IF(OR(B55="",COUNTIF($B$4:B54,B55)=0),"",LOOKUP(2,1/($B$4:B54=B55),$H$4:H54))</f>
        <v/>
      </c>
      <c r="S55" s="19" t="str">
        <f aca="false">IF(OR(A55="",E55="",J55=""),"",IFERROR(AVERAGEIFS($J$5:$J$504,$E$5:$E$504,E55,$A$5:$A$504,"&gt;="&amp;DATE(YEAR(A55),MONTH(A55),1),$A$5:$A$504,"&lt;="&amp;EOMONTH(A55,0)),""))</f>
        <v/>
      </c>
      <c r="T55" s="19" t="n">
        <f aca="false">IF(K55="",0,F55)</f>
        <v>0</v>
      </c>
      <c r="U55" s="19" t="str">
        <f aca="false">IF(OR(F55="",O55=""),"",IF(F55&gt;O55,"Litros acima do tanque; ",""))&amp;IF(OR(H55="",R55=""),"",IF(H55&lt;=R55,"Odômetro não avançou; ",""))&amp;IF(OR(L55="",P55=""),"",IF(L55&lt;P55,"Consumo abaixo do esperado; ",""))&amp;IF(OR(L55="",Q55=""),"",IF(L55&gt;Q55,"Consumo acima do esperado; ",""))&amp;IF(OR(J55="",S55=""),"",IF(J55&gt;S55*(1+Parâmetros!$B$4),"Preço acima da média do mês; ",""))</f>
        <v/>
      </c>
    </row>
    <row r="56" customFormat="false" ht="15" hidden="false" customHeight="false" outlineLevel="0" collapsed="false">
      <c r="A56" s="11"/>
      <c r="B56" s="10"/>
      <c r="C56" s="10"/>
      <c r="D56" s="10"/>
      <c r="E56" s="10"/>
      <c r="F56" s="12"/>
      <c r="G56" s="12"/>
      <c r="H56" s="13"/>
      <c r="I56" s="10"/>
      <c r="J56" s="14" t="str">
        <f aca="false">IF(OR(F56="",G56="",F56=0),"",G56/F56)</f>
        <v/>
      </c>
      <c r="K56" s="15" t="str">
        <f aca="false">IF(OR(H56="",R56=""),"",IF(H56-R56&lt;=0,"",H56-R56))</f>
        <v/>
      </c>
      <c r="L56" s="16" t="str">
        <f aca="false">IF(OR(K56="",F56="",F56=0),"",K56/F56)</f>
        <v/>
      </c>
      <c r="M56" s="17" t="str">
        <f aca="false">IF(OR(K56="",G56=""),"",G56/K56)</f>
        <v/>
      </c>
      <c r="N56" s="18" t="str">
        <f aca="false">IF(B56="","",IF(COUNTIF(Veículos!$A$5:$A$54,B56)=0,"Placa não cadastrada",IF(U56="","OK",LEFT(U56,LEN(U56)-2))))</f>
        <v/>
      </c>
      <c r="O56" s="19" t="str">
        <f aca="false">IFERROR(INDEX(Veículos!$D$5:$D$54,MATCH(B56,Veículos!$A$5:$A$54,0)),"")</f>
        <v/>
      </c>
      <c r="P56" s="19" t="str">
        <f aca="false">IFERROR(INDEX(Veículos!$E$5:$E$54,MATCH(B56,Veículos!$A$5:$A$54,0)),"")</f>
        <v/>
      </c>
      <c r="Q56" s="19" t="str">
        <f aca="false">IFERROR(INDEX(Veículos!$F$5:$F$54,MATCH(B56,Veículos!$A$5:$A$54,0)),"")</f>
        <v/>
      </c>
      <c r="R56" s="19" t="str">
        <f aca="false">IF(OR(B56="",COUNTIF($B$4:B55,B56)=0),"",LOOKUP(2,1/($B$4:B55=B56),$H$4:H55))</f>
        <v/>
      </c>
      <c r="S56" s="19" t="str">
        <f aca="false">IF(OR(A56="",E56="",J56=""),"",IFERROR(AVERAGEIFS($J$5:$J$504,$E$5:$E$504,E56,$A$5:$A$504,"&gt;="&amp;DATE(YEAR(A56),MONTH(A56),1),$A$5:$A$504,"&lt;="&amp;EOMONTH(A56,0)),""))</f>
        <v/>
      </c>
      <c r="T56" s="19" t="n">
        <f aca="false">IF(K56="",0,F56)</f>
        <v>0</v>
      </c>
      <c r="U56" s="19" t="str">
        <f aca="false">IF(OR(F56="",O56=""),"",IF(F56&gt;O56,"Litros acima do tanque; ",""))&amp;IF(OR(H56="",R56=""),"",IF(H56&lt;=R56,"Odômetro não avançou; ",""))&amp;IF(OR(L56="",P56=""),"",IF(L56&lt;P56,"Consumo abaixo do esperado; ",""))&amp;IF(OR(L56="",Q56=""),"",IF(L56&gt;Q56,"Consumo acima do esperado; ",""))&amp;IF(OR(J56="",S56=""),"",IF(J56&gt;S56*(1+Parâmetros!$B$4),"Preço acima da média do mês; ",""))</f>
        <v/>
      </c>
    </row>
    <row r="57" customFormat="false" ht="15" hidden="false" customHeight="false" outlineLevel="0" collapsed="false">
      <c r="A57" s="11"/>
      <c r="B57" s="10"/>
      <c r="C57" s="10"/>
      <c r="D57" s="10"/>
      <c r="E57" s="10"/>
      <c r="F57" s="12"/>
      <c r="G57" s="12"/>
      <c r="H57" s="13"/>
      <c r="I57" s="10"/>
      <c r="J57" s="14" t="str">
        <f aca="false">IF(OR(F57="",G57="",F57=0),"",G57/F57)</f>
        <v/>
      </c>
      <c r="K57" s="15" t="str">
        <f aca="false">IF(OR(H57="",R57=""),"",IF(H57-R57&lt;=0,"",H57-R57))</f>
        <v/>
      </c>
      <c r="L57" s="16" t="str">
        <f aca="false">IF(OR(K57="",F57="",F57=0),"",K57/F57)</f>
        <v/>
      </c>
      <c r="M57" s="17" t="str">
        <f aca="false">IF(OR(K57="",G57=""),"",G57/K57)</f>
        <v/>
      </c>
      <c r="N57" s="18" t="str">
        <f aca="false">IF(B57="","",IF(COUNTIF(Veículos!$A$5:$A$54,B57)=0,"Placa não cadastrada",IF(U57="","OK",LEFT(U57,LEN(U57)-2))))</f>
        <v/>
      </c>
      <c r="O57" s="19" t="str">
        <f aca="false">IFERROR(INDEX(Veículos!$D$5:$D$54,MATCH(B57,Veículos!$A$5:$A$54,0)),"")</f>
        <v/>
      </c>
      <c r="P57" s="19" t="str">
        <f aca="false">IFERROR(INDEX(Veículos!$E$5:$E$54,MATCH(B57,Veículos!$A$5:$A$54,0)),"")</f>
        <v/>
      </c>
      <c r="Q57" s="19" t="str">
        <f aca="false">IFERROR(INDEX(Veículos!$F$5:$F$54,MATCH(B57,Veículos!$A$5:$A$54,0)),"")</f>
        <v/>
      </c>
      <c r="R57" s="19" t="str">
        <f aca="false">IF(OR(B57="",COUNTIF($B$4:B56,B57)=0),"",LOOKUP(2,1/($B$4:B56=B57),$H$4:H56))</f>
        <v/>
      </c>
      <c r="S57" s="19" t="str">
        <f aca="false">IF(OR(A57="",E57="",J57=""),"",IFERROR(AVERAGEIFS($J$5:$J$504,$E$5:$E$504,E57,$A$5:$A$504,"&gt;="&amp;DATE(YEAR(A57),MONTH(A57),1),$A$5:$A$504,"&lt;="&amp;EOMONTH(A57,0)),""))</f>
        <v/>
      </c>
      <c r="T57" s="19" t="n">
        <f aca="false">IF(K57="",0,F57)</f>
        <v>0</v>
      </c>
      <c r="U57" s="19" t="str">
        <f aca="false">IF(OR(F57="",O57=""),"",IF(F57&gt;O57,"Litros acima do tanque; ",""))&amp;IF(OR(H57="",R57=""),"",IF(H57&lt;=R57,"Odômetro não avançou; ",""))&amp;IF(OR(L57="",P57=""),"",IF(L57&lt;P57,"Consumo abaixo do esperado; ",""))&amp;IF(OR(L57="",Q57=""),"",IF(L57&gt;Q57,"Consumo acima do esperado; ",""))&amp;IF(OR(J57="",S57=""),"",IF(J57&gt;S57*(1+Parâmetros!$B$4),"Preço acima da média do mês; ",""))</f>
        <v/>
      </c>
    </row>
    <row r="58" customFormat="false" ht="15" hidden="false" customHeight="false" outlineLevel="0" collapsed="false">
      <c r="A58" s="11"/>
      <c r="B58" s="10"/>
      <c r="C58" s="10"/>
      <c r="D58" s="10"/>
      <c r="E58" s="10"/>
      <c r="F58" s="12"/>
      <c r="G58" s="12"/>
      <c r="H58" s="13"/>
      <c r="I58" s="10"/>
      <c r="J58" s="14" t="str">
        <f aca="false">IF(OR(F58="",G58="",F58=0),"",G58/F58)</f>
        <v/>
      </c>
      <c r="K58" s="15" t="str">
        <f aca="false">IF(OR(H58="",R58=""),"",IF(H58-R58&lt;=0,"",H58-R58))</f>
        <v/>
      </c>
      <c r="L58" s="16" t="str">
        <f aca="false">IF(OR(K58="",F58="",F58=0),"",K58/F58)</f>
        <v/>
      </c>
      <c r="M58" s="17" t="str">
        <f aca="false">IF(OR(K58="",G58=""),"",G58/K58)</f>
        <v/>
      </c>
      <c r="N58" s="18" t="str">
        <f aca="false">IF(B58="","",IF(COUNTIF(Veículos!$A$5:$A$54,B58)=0,"Placa não cadastrada",IF(U58="","OK",LEFT(U58,LEN(U58)-2))))</f>
        <v/>
      </c>
      <c r="O58" s="19" t="str">
        <f aca="false">IFERROR(INDEX(Veículos!$D$5:$D$54,MATCH(B58,Veículos!$A$5:$A$54,0)),"")</f>
        <v/>
      </c>
      <c r="P58" s="19" t="str">
        <f aca="false">IFERROR(INDEX(Veículos!$E$5:$E$54,MATCH(B58,Veículos!$A$5:$A$54,0)),"")</f>
        <v/>
      </c>
      <c r="Q58" s="19" t="str">
        <f aca="false">IFERROR(INDEX(Veículos!$F$5:$F$54,MATCH(B58,Veículos!$A$5:$A$54,0)),"")</f>
        <v/>
      </c>
      <c r="R58" s="19" t="str">
        <f aca="false">IF(OR(B58="",COUNTIF($B$4:B57,B58)=0),"",LOOKUP(2,1/($B$4:B57=B58),$H$4:H57))</f>
        <v/>
      </c>
      <c r="S58" s="19" t="str">
        <f aca="false">IF(OR(A58="",E58="",J58=""),"",IFERROR(AVERAGEIFS($J$5:$J$504,$E$5:$E$504,E58,$A$5:$A$504,"&gt;="&amp;DATE(YEAR(A58),MONTH(A58),1),$A$5:$A$504,"&lt;="&amp;EOMONTH(A58,0)),""))</f>
        <v/>
      </c>
      <c r="T58" s="19" t="n">
        <f aca="false">IF(K58="",0,F58)</f>
        <v>0</v>
      </c>
      <c r="U58" s="19" t="str">
        <f aca="false">IF(OR(F58="",O58=""),"",IF(F58&gt;O58,"Litros acima do tanque; ",""))&amp;IF(OR(H58="",R58=""),"",IF(H58&lt;=R58,"Odômetro não avançou; ",""))&amp;IF(OR(L58="",P58=""),"",IF(L58&lt;P58,"Consumo abaixo do esperado; ",""))&amp;IF(OR(L58="",Q58=""),"",IF(L58&gt;Q58,"Consumo acima do esperado; ",""))&amp;IF(OR(J58="",S58=""),"",IF(J58&gt;S58*(1+Parâmetros!$B$4),"Preço acima da média do mês; ",""))</f>
        <v/>
      </c>
    </row>
    <row r="59" customFormat="false" ht="15" hidden="false" customHeight="false" outlineLevel="0" collapsed="false">
      <c r="A59" s="11"/>
      <c r="B59" s="10"/>
      <c r="C59" s="10"/>
      <c r="D59" s="10"/>
      <c r="E59" s="10"/>
      <c r="F59" s="12"/>
      <c r="G59" s="12"/>
      <c r="H59" s="13"/>
      <c r="I59" s="10"/>
      <c r="J59" s="14" t="str">
        <f aca="false">IF(OR(F59="",G59="",F59=0),"",G59/F59)</f>
        <v/>
      </c>
      <c r="K59" s="15" t="str">
        <f aca="false">IF(OR(H59="",R59=""),"",IF(H59-R59&lt;=0,"",H59-R59))</f>
        <v/>
      </c>
      <c r="L59" s="16" t="str">
        <f aca="false">IF(OR(K59="",F59="",F59=0),"",K59/F59)</f>
        <v/>
      </c>
      <c r="M59" s="17" t="str">
        <f aca="false">IF(OR(K59="",G59=""),"",G59/K59)</f>
        <v/>
      </c>
      <c r="N59" s="18" t="str">
        <f aca="false">IF(B59="","",IF(COUNTIF(Veículos!$A$5:$A$54,B59)=0,"Placa não cadastrada",IF(U59="","OK",LEFT(U59,LEN(U59)-2))))</f>
        <v/>
      </c>
      <c r="O59" s="19" t="str">
        <f aca="false">IFERROR(INDEX(Veículos!$D$5:$D$54,MATCH(B59,Veículos!$A$5:$A$54,0)),"")</f>
        <v/>
      </c>
      <c r="P59" s="19" t="str">
        <f aca="false">IFERROR(INDEX(Veículos!$E$5:$E$54,MATCH(B59,Veículos!$A$5:$A$54,0)),"")</f>
        <v/>
      </c>
      <c r="Q59" s="19" t="str">
        <f aca="false">IFERROR(INDEX(Veículos!$F$5:$F$54,MATCH(B59,Veículos!$A$5:$A$54,0)),"")</f>
        <v/>
      </c>
      <c r="R59" s="19" t="str">
        <f aca="false">IF(OR(B59="",COUNTIF($B$4:B58,B59)=0),"",LOOKUP(2,1/($B$4:B58=B59),$H$4:H58))</f>
        <v/>
      </c>
      <c r="S59" s="19" t="str">
        <f aca="false">IF(OR(A59="",E59="",J59=""),"",IFERROR(AVERAGEIFS($J$5:$J$504,$E$5:$E$504,E59,$A$5:$A$504,"&gt;="&amp;DATE(YEAR(A59),MONTH(A59),1),$A$5:$A$504,"&lt;="&amp;EOMONTH(A59,0)),""))</f>
        <v/>
      </c>
      <c r="T59" s="19" t="n">
        <f aca="false">IF(K59="",0,F59)</f>
        <v>0</v>
      </c>
      <c r="U59" s="19" t="str">
        <f aca="false">IF(OR(F59="",O59=""),"",IF(F59&gt;O59,"Litros acima do tanque; ",""))&amp;IF(OR(H59="",R59=""),"",IF(H59&lt;=R59,"Odômetro não avançou; ",""))&amp;IF(OR(L59="",P59=""),"",IF(L59&lt;P59,"Consumo abaixo do esperado; ",""))&amp;IF(OR(L59="",Q59=""),"",IF(L59&gt;Q59,"Consumo acima do esperado; ",""))&amp;IF(OR(J59="",S59=""),"",IF(J59&gt;S59*(1+Parâmetros!$B$4),"Preço acima da média do mês; ",""))</f>
        <v/>
      </c>
    </row>
    <row r="60" customFormat="false" ht="15" hidden="false" customHeight="false" outlineLevel="0" collapsed="false">
      <c r="A60" s="11"/>
      <c r="B60" s="10"/>
      <c r="C60" s="10"/>
      <c r="D60" s="10"/>
      <c r="E60" s="10"/>
      <c r="F60" s="12"/>
      <c r="G60" s="12"/>
      <c r="H60" s="13"/>
      <c r="I60" s="10"/>
      <c r="J60" s="14" t="str">
        <f aca="false">IF(OR(F60="",G60="",F60=0),"",G60/F60)</f>
        <v/>
      </c>
      <c r="K60" s="15" t="str">
        <f aca="false">IF(OR(H60="",R60=""),"",IF(H60-R60&lt;=0,"",H60-R60))</f>
        <v/>
      </c>
      <c r="L60" s="16" t="str">
        <f aca="false">IF(OR(K60="",F60="",F60=0),"",K60/F60)</f>
        <v/>
      </c>
      <c r="M60" s="17" t="str">
        <f aca="false">IF(OR(K60="",G60=""),"",G60/K60)</f>
        <v/>
      </c>
      <c r="N60" s="18" t="str">
        <f aca="false">IF(B60="","",IF(COUNTIF(Veículos!$A$5:$A$54,B60)=0,"Placa não cadastrada",IF(U60="","OK",LEFT(U60,LEN(U60)-2))))</f>
        <v/>
      </c>
      <c r="O60" s="19" t="str">
        <f aca="false">IFERROR(INDEX(Veículos!$D$5:$D$54,MATCH(B60,Veículos!$A$5:$A$54,0)),"")</f>
        <v/>
      </c>
      <c r="P60" s="19" t="str">
        <f aca="false">IFERROR(INDEX(Veículos!$E$5:$E$54,MATCH(B60,Veículos!$A$5:$A$54,0)),"")</f>
        <v/>
      </c>
      <c r="Q60" s="19" t="str">
        <f aca="false">IFERROR(INDEX(Veículos!$F$5:$F$54,MATCH(B60,Veículos!$A$5:$A$54,0)),"")</f>
        <v/>
      </c>
      <c r="R60" s="19" t="str">
        <f aca="false">IF(OR(B60="",COUNTIF($B$4:B59,B60)=0),"",LOOKUP(2,1/($B$4:B59=B60),$H$4:H59))</f>
        <v/>
      </c>
      <c r="S60" s="19" t="str">
        <f aca="false">IF(OR(A60="",E60="",J60=""),"",IFERROR(AVERAGEIFS($J$5:$J$504,$E$5:$E$504,E60,$A$5:$A$504,"&gt;="&amp;DATE(YEAR(A60),MONTH(A60),1),$A$5:$A$504,"&lt;="&amp;EOMONTH(A60,0)),""))</f>
        <v/>
      </c>
      <c r="T60" s="19" t="n">
        <f aca="false">IF(K60="",0,F60)</f>
        <v>0</v>
      </c>
      <c r="U60" s="19" t="str">
        <f aca="false">IF(OR(F60="",O60=""),"",IF(F60&gt;O60,"Litros acima do tanque; ",""))&amp;IF(OR(H60="",R60=""),"",IF(H60&lt;=R60,"Odômetro não avançou; ",""))&amp;IF(OR(L60="",P60=""),"",IF(L60&lt;P60,"Consumo abaixo do esperado; ",""))&amp;IF(OR(L60="",Q60=""),"",IF(L60&gt;Q60,"Consumo acima do esperado; ",""))&amp;IF(OR(J60="",S60=""),"",IF(J60&gt;S60*(1+Parâmetros!$B$4),"Preço acima da média do mês; ",""))</f>
        <v/>
      </c>
    </row>
    <row r="61" customFormat="false" ht="15" hidden="false" customHeight="false" outlineLevel="0" collapsed="false">
      <c r="A61" s="11"/>
      <c r="B61" s="10"/>
      <c r="C61" s="10"/>
      <c r="D61" s="10"/>
      <c r="E61" s="10"/>
      <c r="F61" s="12"/>
      <c r="G61" s="12"/>
      <c r="H61" s="13"/>
      <c r="I61" s="10"/>
      <c r="J61" s="14" t="str">
        <f aca="false">IF(OR(F61="",G61="",F61=0),"",G61/F61)</f>
        <v/>
      </c>
      <c r="K61" s="15" t="str">
        <f aca="false">IF(OR(H61="",R61=""),"",IF(H61-R61&lt;=0,"",H61-R61))</f>
        <v/>
      </c>
      <c r="L61" s="16" t="str">
        <f aca="false">IF(OR(K61="",F61="",F61=0),"",K61/F61)</f>
        <v/>
      </c>
      <c r="M61" s="17" t="str">
        <f aca="false">IF(OR(K61="",G61=""),"",G61/K61)</f>
        <v/>
      </c>
      <c r="N61" s="18" t="str">
        <f aca="false">IF(B61="","",IF(COUNTIF(Veículos!$A$5:$A$54,B61)=0,"Placa não cadastrada",IF(U61="","OK",LEFT(U61,LEN(U61)-2))))</f>
        <v/>
      </c>
      <c r="O61" s="19" t="str">
        <f aca="false">IFERROR(INDEX(Veículos!$D$5:$D$54,MATCH(B61,Veículos!$A$5:$A$54,0)),"")</f>
        <v/>
      </c>
      <c r="P61" s="19" t="str">
        <f aca="false">IFERROR(INDEX(Veículos!$E$5:$E$54,MATCH(B61,Veículos!$A$5:$A$54,0)),"")</f>
        <v/>
      </c>
      <c r="Q61" s="19" t="str">
        <f aca="false">IFERROR(INDEX(Veículos!$F$5:$F$54,MATCH(B61,Veículos!$A$5:$A$54,0)),"")</f>
        <v/>
      </c>
      <c r="R61" s="19" t="str">
        <f aca="false">IF(OR(B61="",COUNTIF($B$4:B60,B61)=0),"",LOOKUP(2,1/($B$4:B60=B61),$H$4:H60))</f>
        <v/>
      </c>
      <c r="S61" s="19" t="str">
        <f aca="false">IF(OR(A61="",E61="",J61=""),"",IFERROR(AVERAGEIFS($J$5:$J$504,$E$5:$E$504,E61,$A$5:$A$504,"&gt;="&amp;DATE(YEAR(A61),MONTH(A61),1),$A$5:$A$504,"&lt;="&amp;EOMONTH(A61,0)),""))</f>
        <v/>
      </c>
      <c r="T61" s="19" t="n">
        <f aca="false">IF(K61="",0,F61)</f>
        <v>0</v>
      </c>
      <c r="U61" s="19" t="str">
        <f aca="false">IF(OR(F61="",O61=""),"",IF(F61&gt;O61,"Litros acima do tanque; ",""))&amp;IF(OR(H61="",R61=""),"",IF(H61&lt;=R61,"Odômetro não avançou; ",""))&amp;IF(OR(L61="",P61=""),"",IF(L61&lt;P61,"Consumo abaixo do esperado; ",""))&amp;IF(OR(L61="",Q61=""),"",IF(L61&gt;Q61,"Consumo acima do esperado; ",""))&amp;IF(OR(J61="",S61=""),"",IF(J61&gt;S61*(1+Parâmetros!$B$4),"Preço acima da média do mês; ",""))</f>
        <v/>
      </c>
    </row>
    <row r="62" customFormat="false" ht="15" hidden="false" customHeight="false" outlineLevel="0" collapsed="false">
      <c r="A62" s="11"/>
      <c r="B62" s="10"/>
      <c r="C62" s="10"/>
      <c r="D62" s="10"/>
      <c r="E62" s="10"/>
      <c r="F62" s="12"/>
      <c r="G62" s="12"/>
      <c r="H62" s="13"/>
      <c r="I62" s="10"/>
      <c r="J62" s="14" t="str">
        <f aca="false">IF(OR(F62="",G62="",F62=0),"",G62/F62)</f>
        <v/>
      </c>
      <c r="K62" s="15" t="str">
        <f aca="false">IF(OR(H62="",R62=""),"",IF(H62-R62&lt;=0,"",H62-R62))</f>
        <v/>
      </c>
      <c r="L62" s="16" t="str">
        <f aca="false">IF(OR(K62="",F62="",F62=0),"",K62/F62)</f>
        <v/>
      </c>
      <c r="M62" s="17" t="str">
        <f aca="false">IF(OR(K62="",G62=""),"",G62/K62)</f>
        <v/>
      </c>
      <c r="N62" s="18" t="str">
        <f aca="false">IF(B62="","",IF(COUNTIF(Veículos!$A$5:$A$54,B62)=0,"Placa não cadastrada",IF(U62="","OK",LEFT(U62,LEN(U62)-2))))</f>
        <v/>
      </c>
      <c r="O62" s="19" t="str">
        <f aca="false">IFERROR(INDEX(Veículos!$D$5:$D$54,MATCH(B62,Veículos!$A$5:$A$54,0)),"")</f>
        <v/>
      </c>
      <c r="P62" s="19" t="str">
        <f aca="false">IFERROR(INDEX(Veículos!$E$5:$E$54,MATCH(B62,Veículos!$A$5:$A$54,0)),"")</f>
        <v/>
      </c>
      <c r="Q62" s="19" t="str">
        <f aca="false">IFERROR(INDEX(Veículos!$F$5:$F$54,MATCH(B62,Veículos!$A$5:$A$54,0)),"")</f>
        <v/>
      </c>
      <c r="R62" s="19" t="str">
        <f aca="false">IF(OR(B62="",COUNTIF($B$4:B61,B62)=0),"",LOOKUP(2,1/($B$4:B61=B62),$H$4:H61))</f>
        <v/>
      </c>
      <c r="S62" s="19" t="str">
        <f aca="false">IF(OR(A62="",E62="",J62=""),"",IFERROR(AVERAGEIFS($J$5:$J$504,$E$5:$E$504,E62,$A$5:$A$504,"&gt;="&amp;DATE(YEAR(A62),MONTH(A62),1),$A$5:$A$504,"&lt;="&amp;EOMONTH(A62,0)),""))</f>
        <v/>
      </c>
      <c r="T62" s="19" t="n">
        <f aca="false">IF(K62="",0,F62)</f>
        <v>0</v>
      </c>
      <c r="U62" s="19" t="str">
        <f aca="false">IF(OR(F62="",O62=""),"",IF(F62&gt;O62,"Litros acima do tanque; ",""))&amp;IF(OR(H62="",R62=""),"",IF(H62&lt;=R62,"Odômetro não avançou; ",""))&amp;IF(OR(L62="",P62=""),"",IF(L62&lt;P62,"Consumo abaixo do esperado; ",""))&amp;IF(OR(L62="",Q62=""),"",IF(L62&gt;Q62,"Consumo acima do esperado; ",""))&amp;IF(OR(J62="",S62=""),"",IF(J62&gt;S62*(1+Parâmetros!$B$4),"Preço acima da média do mês; ",""))</f>
        <v/>
      </c>
    </row>
    <row r="63" customFormat="false" ht="15" hidden="false" customHeight="false" outlineLevel="0" collapsed="false">
      <c r="A63" s="11"/>
      <c r="B63" s="10"/>
      <c r="C63" s="10"/>
      <c r="D63" s="10"/>
      <c r="E63" s="10"/>
      <c r="F63" s="12"/>
      <c r="G63" s="12"/>
      <c r="H63" s="13"/>
      <c r="I63" s="10"/>
      <c r="J63" s="14" t="str">
        <f aca="false">IF(OR(F63="",G63="",F63=0),"",G63/F63)</f>
        <v/>
      </c>
      <c r="K63" s="15" t="str">
        <f aca="false">IF(OR(H63="",R63=""),"",IF(H63-R63&lt;=0,"",H63-R63))</f>
        <v/>
      </c>
      <c r="L63" s="16" t="str">
        <f aca="false">IF(OR(K63="",F63="",F63=0),"",K63/F63)</f>
        <v/>
      </c>
      <c r="M63" s="17" t="str">
        <f aca="false">IF(OR(K63="",G63=""),"",G63/K63)</f>
        <v/>
      </c>
      <c r="N63" s="18" t="str">
        <f aca="false">IF(B63="","",IF(COUNTIF(Veículos!$A$5:$A$54,B63)=0,"Placa não cadastrada",IF(U63="","OK",LEFT(U63,LEN(U63)-2))))</f>
        <v/>
      </c>
      <c r="O63" s="19" t="str">
        <f aca="false">IFERROR(INDEX(Veículos!$D$5:$D$54,MATCH(B63,Veículos!$A$5:$A$54,0)),"")</f>
        <v/>
      </c>
      <c r="P63" s="19" t="str">
        <f aca="false">IFERROR(INDEX(Veículos!$E$5:$E$54,MATCH(B63,Veículos!$A$5:$A$54,0)),"")</f>
        <v/>
      </c>
      <c r="Q63" s="19" t="str">
        <f aca="false">IFERROR(INDEX(Veículos!$F$5:$F$54,MATCH(B63,Veículos!$A$5:$A$54,0)),"")</f>
        <v/>
      </c>
      <c r="R63" s="19" t="str">
        <f aca="false">IF(OR(B63="",COUNTIF($B$4:B62,B63)=0),"",LOOKUP(2,1/($B$4:B62=B63),$H$4:H62))</f>
        <v/>
      </c>
      <c r="S63" s="19" t="str">
        <f aca="false">IF(OR(A63="",E63="",J63=""),"",IFERROR(AVERAGEIFS($J$5:$J$504,$E$5:$E$504,E63,$A$5:$A$504,"&gt;="&amp;DATE(YEAR(A63),MONTH(A63),1),$A$5:$A$504,"&lt;="&amp;EOMONTH(A63,0)),""))</f>
        <v/>
      </c>
      <c r="T63" s="19" t="n">
        <f aca="false">IF(K63="",0,F63)</f>
        <v>0</v>
      </c>
      <c r="U63" s="19" t="str">
        <f aca="false">IF(OR(F63="",O63=""),"",IF(F63&gt;O63,"Litros acima do tanque; ",""))&amp;IF(OR(H63="",R63=""),"",IF(H63&lt;=R63,"Odômetro não avançou; ",""))&amp;IF(OR(L63="",P63=""),"",IF(L63&lt;P63,"Consumo abaixo do esperado; ",""))&amp;IF(OR(L63="",Q63=""),"",IF(L63&gt;Q63,"Consumo acima do esperado; ",""))&amp;IF(OR(J63="",S63=""),"",IF(J63&gt;S63*(1+Parâmetros!$B$4),"Preço acima da média do mês; ",""))</f>
        <v/>
      </c>
    </row>
    <row r="64" customFormat="false" ht="15" hidden="false" customHeight="false" outlineLevel="0" collapsed="false">
      <c r="A64" s="11"/>
      <c r="B64" s="10"/>
      <c r="C64" s="10"/>
      <c r="D64" s="10"/>
      <c r="E64" s="10"/>
      <c r="F64" s="12"/>
      <c r="G64" s="12"/>
      <c r="H64" s="13"/>
      <c r="I64" s="10"/>
      <c r="J64" s="14" t="str">
        <f aca="false">IF(OR(F64="",G64="",F64=0),"",G64/F64)</f>
        <v/>
      </c>
      <c r="K64" s="15" t="str">
        <f aca="false">IF(OR(H64="",R64=""),"",IF(H64-R64&lt;=0,"",H64-R64))</f>
        <v/>
      </c>
      <c r="L64" s="16" t="str">
        <f aca="false">IF(OR(K64="",F64="",F64=0),"",K64/F64)</f>
        <v/>
      </c>
      <c r="M64" s="17" t="str">
        <f aca="false">IF(OR(K64="",G64=""),"",G64/K64)</f>
        <v/>
      </c>
      <c r="N64" s="18" t="str">
        <f aca="false">IF(B64="","",IF(COUNTIF(Veículos!$A$5:$A$54,B64)=0,"Placa não cadastrada",IF(U64="","OK",LEFT(U64,LEN(U64)-2))))</f>
        <v/>
      </c>
      <c r="O64" s="19" t="str">
        <f aca="false">IFERROR(INDEX(Veículos!$D$5:$D$54,MATCH(B64,Veículos!$A$5:$A$54,0)),"")</f>
        <v/>
      </c>
      <c r="P64" s="19" t="str">
        <f aca="false">IFERROR(INDEX(Veículos!$E$5:$E$54,MATCH(B64,Veículos!$A$5:$A$54,0)),"")</f>
        <v/>
      </c>
      <c r="Q64" s="19" t="str">
        <f aca="false">IFERROR(INDEX(Veículos!$F$5:$F$54,MATCH(B64,Veículos!$A$5:$A$54,0)),"")</f>
        <v/>
      </c>
      <c r="R64" s="19" t="str">
        <f aca="false">IF(OR(B64="",COUNTIF($B$4:B63,B64)=0),"",LOOKUP(2,1/($B$4:B63=B64),$H$4:H63))</f>
        <v/>
      </c>
      <c r="S64" s="19" t="str">
        <f aca="false">IF(OR(A64="",E64="",J64=""),"",IFERROR(AVERAGEIFS($J$5:$J$504,$E$5:$E$504,E64,$A$5:$A$504,"&gt;="&amp;DATE(YEAR(A64),MONTH(A64),1),$A$5:$A$504,"&lt;="&amp;EOMONTH(A64,0)),""))</f>
        <v/>
      </c>
      <c r="T64" s="19" t="n">
        <f aca="false">IF(K64="",0,F64)</f>
        <v>0</v>
      </c>
      <c r="U64" s="19" t="str">
        <f aca="false">IF(OR(F64="",O64=""),"",IF(F64&gt;O64,"Litros acima do tanque; ",""))&amp;IF(OR(H64="",R64=""),"",IF(H64&lt;=R64,"Odômetro não avançou; ",""))&amp;IF(OR(L64="",P64=""),"",IF(L64&lt;P64,"Consumo abaixo do esperado; ",""))&amp;IF(OR(L64="",Q64=""),"",IF(L64&gt;Q64,"Consumo acima do esperado; ",""))&amp;IF(OR(J64="",S64=""),"",IF(J64&gt;S64*(1+Parâmetros!$B$4),"Preço acima da média do mês; ",""))</f>
        <v/>
      </c>
    </row>
    <row r="65" customFormat="false" ht="15" hidden="false" customHeight="false" outlineLevel="0" collapsed="false">
      <c r="A65" s="11"/>
      <c r="B65" s="10"/>
      <c r="C65" s="10"/>
      <c r="D65" s="10"/>
      <c r="E65" s="10"/>
      <c r="F65" s="12"/>
      <c r="G65" s="12"/>
      <c r="H65" s="13"/>
      <c r="I65" s="10"/>
      <c r="J65" s="14" t="str">
        <f aca="false">IF(OR(F65="",G65="",F65=0),"",G65/F65)</f>
        <v/>
      </c>
      <c r="K65" s="15" t="str">
        <f aca="false">IF(OR(H65="",R65=""),"",IF(H65-R65&lt;=0,"",H65-R65))</f>
        <v/>
      </c>
      <c r="L65" s="16" t="str">
        <f aca="false">IF(OR(K65="",F65="",F65=0),"",K65/F65)</f>
        <v/>
      </c>
      <c r="M65" s="17" t="str">
        <f aca="false">IF(OR(K65="",G65=""),"",G65/K65)</f>
        <v/>
      </c>
      <c r="N65" s="18" t="str">
        <f aca="false">IF(B65="","",IF(COUNTIF(Veículos!$A$5:$A$54,B65)=0,"Placa não cadastrada",IF(U65="","OK",LEFT(U65,LEN(U65)-2))))</f>
        <v/>
      </c>
      <c r="O65" s="19" t="str">
        <f aca="false">IFERROR(INDEX(Veículos!$D$5:$D$54,MATCH(B65,Veículos!$A$5:$A$54,0)),"")</f>
        <v/>
      </c>
      <c r="P65" s="19" t="str">
        <f aca="false">IFERROR(INDEX(Veículos!$E$5:$E$54,MATCH(B65,Veículos!$A$5:$A$54,0)),"")</f>
        <v/>
      </c>
      <c r="Q65" s="19" t="str">
        <f aca="false">IFERROR(INDEX(Veículos!$F$5:$F$54,MATCH(B65,Veículos!$A$5:$A$54,0)),"")</f>
        <v/>
      </c>
      <c r="R65" s="19" t="str">
        <f aca="false">IF(OR(B65="",COUNTIF($B$4:B64,B65)=0),"",LOOKUP(2,1/($B$4:B64=B65),$H$4:H64))</f>
        <v/>
      </c>
      <c r="S65" s="19" t="str">
        <f aca="false">IF(OR(A65="",E65="",J65=""),"",IFERROR(AVERAGEIFS($J$5:$J$504,$E$5:$E$504,E65,$A$5:$A$504,"&gt;="&amp;DATE(YEAR(A65),MONTH(A65),1),$A$5:$A$504,"&lt;="&amp;EOMONTH(A65,0)),""))</f>
        <v/>
      </c>
      <c r="T65" s="19" t="n">
        <f aca="false">IF(K65="",0,F65)</f>
        <v>0</v>
      </c>
      <c r="U65" s="19" t="str">
        <f aca="false">IF(OR(F65="",O65=""),"",IF(F65&gt;O65,"Litros acima do tanque; ",""))&amp;IF(OR(H65="",R65=""),"",IF(H65&lt;=R65,"Odômetro não avançou; ",""))&amp;IF(OR(L65="",P65=""),"",IF(L65&lt;P65,"Consumo abaixo do esperado; ",""))&amp;IF(OR(L65="",Q65=""),"",IF(L65&gt;Q65,"Consumo acima do esperado; ",""))&amp;IF(OR(J65="",S65=""),"",IF(J65&gt;S65*(1+Parâmetros!$B$4),"Preço acima da média do mês; ",""))</f>
        <v/>
      </c>
    </row>
    <row r="66" customFormat="false" ht="15" hidden="false" customHeight="false" outlineLevel="0" collapsed="false">
      <c r="A66" s="11"/>
      <c r="B66" s="10"/>
      <c r="C66" s="10"/>
      <c r="D66" s="10"/>
      <c r="E66" s="10"/>
      <c r="F66" s="12"/>
      <c r="G66" s="12"/>
      <c r="H66" s="13"/>
      <c r="I66" s="10"/>
      <c r="J66" s="14" t="str">
        <f aca="false">IF(OR(F66="",G66="",F66=0),"",G66/F66)</f>
        <v/>
      </c>
      <c r="K66" s="15" t="str">
        <f aca="false">IF(OR(H66="",R66=""),"",IF(H66-R66&lt;=0,"",H66-R66))</f>
        <v/>
      </c>
      <c r="L66" s="16" t="str">
        <f aca="false">IF(OR(K66="",F66="",F66=0),"",K66/F66)</f>
        <v/>
      </c>
      <c r="M66" s="17" t="str">
        <f aca="false">IF(OR(K66="",G66=""),"",G66/K66)</f>
        <v/>
      </c>
      <c r="N66" s="18" t="str">
        <f aca="false">IF(B66="","",IF(COUNTIF(Veículos!$A$5:$A$54,B66)=0,"Placa não cadastrada",IF(U66="","OK",LEFT(U66,LEN(U66)-2))))</f>
        <v/>
      </c>
      <c r="O66" s="19" t="str">
        <f aca="false">IFERROR(INDEX(Veículos!$D$5:$D$54,MATCH(B66,Veículos!$A$5:$A$54,0)),"")</f>
        <v/>
      </c>
      <c r="P66" s="19" t="str">
        <f aca="false">IFERROR(INDEX(Veículos!$E$5:$E$54,MATCH(B66,Veículos!$A$5:$A$54,0)),"")</f>
        <v/>
      </c>
      <c r="Q66" s="19" t="str">
        <f aca="false">IFERROR(INDEX(Veículos!$F$5:$F$54,MATCH(B66,Veículos!$A$5:$A$54,0)),"")</f>
        <v/>
      </c>
      <c r="R66" s="19" t="str">
        <f aca="false">IF(OR(B66="",COUNTIF($B$4:B65,B66)=0),"",LOOKUP(2,1/($B$4:B65=B66),$H$4:H65))</f>
        <v/>
      </c>
      <c r="S66" s="19" t="str">
        <f aca="false">IF(OR(A66="",E66="",J66=""),"",IFERROR(AVERAGEIFS($J$5:$J$504,$E$5:$E$504,E66,$A$5:$A$504,"&gt;="&amp;DATE(YEAR(A66),MONTH(A66),1),$A$5:$A$504,"&lt;="&amp;EOMONTH(A66,0)),""))</f>
        <v/>
      </c>
      <c r="T66" s="19" t="n">
        <f aca="false">IF(K66="",0,F66)</f>
        <v>0</v>
      </c>
      <c r="U66" s="19" t="str">
        <f aca="false">IF(OR(F66="",O66=""),"",IF(F66&gt;O66,"Litros acima do tanque; ",""))&amp;IF(OR(H66="",R66=""),"",IF(H66&lt;=R66,"Odômetro não avançou; ",""))&amp;IF(OR(L66="",P66=""),"",IF(L66&lt;P66,"Consumo abaixo do esperado; ",""))&amp;IF(OR(L66="",Q66=""),"",IF(L66&gt;Q66,"Consumo acima do esperado; ",""))&amp;IF(OR(J66="",S66=""),"",IF(J66&gt;S66*(1+Parâmetros!$B$4),"Preço acima da média do mês; ",""))</f>
        <v/>
      </c>
    </row>
    <row r="67" customFormat="false" ht="15" hidden="false" customHeight="false" outlineLevel="0" collapsed="false">
      <c r="A67" s="11"/>
      <c r="B67" s="10"/>
      <c r="C67" s="10"/>
      <c r="D67" s="10"/>
      <c r="E67" s="10"/>
      <c r="F67" s="12"/>
      <c r="G67" s="12"/>
      <c r="H67" s="13"/>
      <c r="I67" s="10"/>
      <c r="J67" s="14" t="str">
        <f aca="false">IF(OR(F67="",G67="",F67=0),"",G67/F67)</f>
        <v/>
      </c>
      <c r="K67" s="15" t="str">
        <f aca="false">IF(OR(H67="",R67=""),"",IF(H67-R67&lt;=0,"",H67-R67))</f>
        <v/>
      </c>
      <c r="L67" s="16" t="str">
        <f aca="false">IF(OR(K67="",F67="",F67=0),"",K67/F67)</f>
        <v/>
      </c>
      <c r="M67" s="17" t="str">
        <f aca="false">IF(OR(K67="",G67=""),"",G67/K67)</f>
        <v/>
      </c>
      <c r="N67" s="18" t="str">
        <f aca="false">IF(B67="","",IF(COUNTIF(Veículos!$A$5:$A$54,B67)=0,"Placa não cadastrada",IF(U67="","OK",LEFT(U67,LEN(U67)-2))))</f>
        <v/>
      </c>
      <c r="O67" s="19" t="str">
        <f aca="false">IFERROR(INDEX(Veículos!$D$5:$D$54,MATCH(B67,Veículos!$A$5:$A$54,0)),"")</f>
        <v/>
      </c>
      <c r="P67" s="19" t="str">
        <f aca="false">IFERROR(INDEX(Veículos!$E$5:$E$54,MATCH(B67,Veículos!$A$5:$A$54,0)),"")</f>
        <v/>
      </c>
      <c r="Q67" s="19" t="str">
        <f aca="false">IFERROR(INDEX(Veículos!$F$5:$F$54,MATCH(B67,Veículos!$A$5:$A$54,0)),"")</f>
        <v/>
      </c>
      <c r="R67" s="19" t="str">
        <f aca="false">IF(OR(B67="",COUNTIF($B$4:B66,B67)=0),"",LOOKUP(2,1/($B$4:B66=B67),$H$4:H66))</f>
        <v/>
      </c>
      <c r="S67" s="19" t="str">
        <f aca="false">IF(OR(A67="",E67="",J67=""),"",IFERROR(AVERAGEIFS($J$5:$J$504,$E$5:$E$504,E67,$A$5:$A$504,"&gt;="&amp;DATE(YEAR(A67),MONTH(A67),1),$A$5:$A$504,"&lt;="&amp;EOMONTH(A67,0)),""))</f>
        <v/>
      </c>
      <c r="T67" s="19" t="n">
        <f aca="false">IF(K67="",0,F67)</f>
        <v>0</v>
      </c>
      <c r="U67" s="19" t="str">
        <f aca="false">IF(OR(F67="",O67=""),"",IF(F67&gt;O67,"Litros acima do tanque; ",""))&amp;IF(OR(H67="",R67=""),"",IF(H67&lt;=R67,"Odômetro não avançou; ",""))&amp;IF(OR(L67="",P67=""),"",IF(L67&lt;P67,"Consumo abaixo do esperado; ",""))&amp;IF(OR(L67="",Q67=""),"",IF(L67&gt;Q67,"Consumo acima do esperado; ",""))&amp;IF(OR(J67="",S67=""),"",IF(J67&gt;S67*(1+Parâmetros!$B$4),"Preço acima da média do mês; ",""))</f>
        <v/>
      </c>
    </row>
    <row r="68" customFormat="false" ht="15" hidden="false" customHeight="false" outlineLevel="0" collapsed="false">
      <c r="A68" s="11"/>
      <c r="B68" s="10"/>
      <c r="C68" s="10"/>
      <c r="D68" s="10"/>
      <c r="E68" s="10"/>
      <c r="F68" s="12"/>
      <c r="G68" s="12"/>
      <c r="H68" s="13"/>
      <c r="I68" s="10"/>
      <c r="J68" s="14" t="str">
        <f aca="false">IF(OR(F68="",G68="",F68=0),"",G68/F68)</f>
        <v/>
      </c>
      <c r="K68" s="15" t="str">
        <f aca="false">IF(OR(H68="",R68=""),"",IF(H68-R68&lt;=0,"",H68-R68))</f>
        <v/>
      </c>
      <c r="L68" s="16" t="str">
        <f aca="false">IF(OR(K68="",F68="",F68=0),"",K68/F68)</f>
        <v/>
      </c>
      <c r="M68" s="17" t="str">
        <f aca="false">IF(OR(K68="",G68=""),"",G68/K68)</f>
        <v/>
      </c>
      <c r="N68" s="18" t="str">
        <f aca="false">IF(B68="","",IF(COUNTIF(Veículos!$A$5:$A$54,B68)=0,"Placa não cadastrada",IF(U68="","OK",LEFT(U68,LEN(U68)-2))))</f>
        <v/>
      </c>
      <c r="O68" s="19" t="str">
        <f aca="false">IFERROR(INDEX(Veículos!$D$5:$D$54,MATCH(B68,Veículos!$A$5:$A$54,0)),"")</f>
        <v/>
      </c>
      <c r="P68" s="19" t="str">
        <f aca="false">IFERROR(INDEX(Veículos!$E$5:$E$54,MATCH(B68,Veículos!$A$5:$A$54,0)),"")</f>
        <v/>
      </c>
      <c r="Q68" s="19" t="str">
        <f aca="false">IFERROR(INDEX(Veículos!$F$5:$F$54,MATCH(B68,Veículos!$A$5:$A$54,0)),"")</f>
        <v/>
      </c>
      <c r="R68" s="19" t="str">
        <f aca="false">IF(OR(B68="",COUNTIF($B$4:B67,B68)=0),"",LOOKUP(2,1/($B$4:B67=B68),$H$4:H67))</f>
        <v/>
      </c>
      <c r="S68" s="19" t="str">
        <f aca="false">IF(OR(A68="",E68="",J68=""),"",IFERROR(AVERAGEIFS($J$5:$J$504,$E$5:$E$504,E68,$A$5:$A$504,"&gt;="&amp;DATE(YEAR(A68),MONTH(A68),1),$A$5:$A$504,"&lt;="&amp;EOMONTH(A68,0)),""))</f>
        <v/>
      </c>
      <c r="T68" s="19" t="n">
        <f aca="false">IF(K68="",0,F68)</f>
        <v>0</v>
      </c>
      <c r="U68" s="19" t="str">
        <f aca="false">IF(OR(F68="",O68=""),"",IF(F68&gt;O68,"Litros acima do tanque; ",""))&amp;IF(OR(H68="",R68=""),"",IF(H68&lt;=R68,"Odômetro não avançou; ",""))&amp;IF(OR(L68="",P68=""),"",IF(L68&lt;P68,"Consumo abaixo do esperado; ",""))&amp;IF(OR(L68="",Q68=""),"",IF(L68&gt;Q68,"Consumo acima do esperado; ",""))&amp;IF(OR(J68="",S68=""),"",IF(J68&gt;S68*(1+Parâmetros!$B$4),"Preço acima da média do mês; ",""))</f>
        <v/>
      </c>
    </row>
    <row r="69" customFormat="false" ht="15" hidden="false" customHeight="false" outlineLevel="0" collapsed="false">
      <c r="A69" s="11"/>
      <c r="B69" s="10"/>
      <c r="C69" s="10"/>
      <c r="D69" s="10"/>
      <c r="E69" s="10"/>
      <c r="F69" s="12"/>
      <c r="G69" s="12"/>
      <c r="H69" s="13"/>
      <c r="I69" s="10"/>
      <c r="J69" s="14" t="str">
        <f aca="false">IF(OR(F69="",G69="",F69=0),"",G69/F69)</f>
        <v/>
      </c>
      <c r="K69" s="15" t="str">
        <f aca="false">IF(OR(H69="",R69=""),"",IF(H69-R69&lt;=0,"",H69-R69))</f>
        <v/>
      </c>
      <c r="L69" s="16" t="str">
        <f aca="false">IF(OR(K69="",F69="",F69=0),"",K69/F69)</f>
        <v/>
      </c>
      <c r="M69" s="17" t="str">
        <f aca="false">IF(OR(K69="",G69=""),"",G69/K69)</f>
        <v/>
      </c>
      <c r="N69" s="18" t="str">
        <f aca="false">IF(B69="","",IF(COUNTIF(Veículos!$A$5:$A$54,B69)=0,"Placa não cadastrada",IF(U69="","OK",LEFT(U69,LEN(U69)-2))))</f>
        <v/>
      </c>
      <c r="O69" s="19" t="str">
        <f aca="false">IFERROR(INDEX(Veículos!$D$5:$D$54,MATCH(B69,Veículos!$A$5:$A$54,0)),"")</f>
        <v/>
      </c>
      <c r="P69" s="19" t="str">
        <f aca="false">IFERROR(INDEX(Veículos!$E$5:$E$54,MATCH(B69,Veículos!$A$5:$A$54,0)),"")</f>
        <v/>
      </c>
      <c r="Q69" s="19" t="str">
        <f aca="false">IFERROR(INDEX(Veículos!$F$5:$F$54,MATCH(B69,Veículos!$A$5:$A$54,0)),"")</f>
        <v/>
      </c>
      <c r="R69" s="19" t="str">
        <f aca="false">IF(OR(B69="",COUNTIF($B$4:B68,B69)=0),"",LOOKUP(2,1/($B$4:B68=B69),$H$4:H68))</f>
        <v/>
      </c>
      <c r="S69" s="19" t="str">
        <f aca="false">IF(OR(A69="",E69="",J69=""),"",IFERROR(AVERAGEIFS($J$5:$J$504,$E$5:$E$504,E69,$A$5:$A$504,"&gt;="&amp;DATE(YEAR(A69),MONTH(A69),1),$A$5:$A$504,"&lt;="&amp;EOMONTH(A69,0)),""))</f>
        <v/>
      </c>
      <c r="T69" s="19" t="n">
        <f aca="false">IF(K69="",0,F69)</f>
        <v>0</v>
      </c>
      <c r="U69" s="19" t="str">
        <f aca="false">IF(OR(F69="",O69=""),"",IF(F69&gt;O69,"Litros acima do tanque; ",""))&amp;IF(OR(H69="",R69=""),"",IF(H69&lt;=R69,"Odômetro não avançou; ",""))&amp;IF(OR(L69="",P69=""),"",IF(L69&lt;P69,"Consumo abaixo do esperado; ",""))&amp;IF(OR(L69="",Q69=""),"",IF(L69&gt;Q69,"Consumo acima do esperado; ",""))&amp;IF(OR(J69="",S69=""),"",IF(J69&gt;S69*(1+Parâmetros!$B$4),"Preço acima da média do mês; ",""))</f>
        <v/>
      </c>
    </row>
    <row r="70" customFormat="false" ht="15" hidden="false" customHeight="false" outlineLevel="0" collapsed="false">
      <c r="A70" s="11"/>
      <c r="B70" s="10"/>
      <c r="C70" s="10"/>
      <c r="D70" s="10"/>
      <c r="E70" s="10"/>
      <c r="F70" s="12"/>
      <c r="G70" s="12"/>
      <c r="H70" s="13"/>
      <c r="I70" s="10"/>
      <c r="J70" s="14" t="str">
        <f aca="false">IF(OR(F70="",G70="",F70=0),"",G70/F70)</f>
        <v/>
      </c>
      <c r="K70" s="15" t="str">
        <f aca="false">IF(OR(H70="",R70=""),"",IF(H70-R70&lt;=0,"",H70-R70))</f>
        <v/>
      </c>
      <c r="L70" s="16" t="str">
        <f aca="false">IF(OR(K70="",F70="",F70=0),"",K70/F70)</f>
        <v/>
      </c>
      <c r="M70" s="17" t="str">
        <f aca="false">IF(OR(K70="",G70=""),"",G70/K70)</f>
        <v/>
      </c>
      <c r="N70" s="18" t="str">
        <f aca="false">IF(B70="","",IF(COUNTIF(Veículos!$A$5:$A$54,B70)=0,"Placa não cadastrada",IF(U70="","OK",LEFT(U70,LEN(U70)-2))))</f>
        <v/>
      </c>
      <c r="O70" s="19" t="str">
        <f aca="false">IFERROR(INDEX(Veículos!$D$5:$D$54,MATCH(B70,Veículos!$A$5:$A$54,0)),"")</f>
        <v/>
      </c>
      <c r="P70" s="19" t="str">
        <f aca="false">IFERROR(INDEX(Veículos!$E$5:$E$54,MATCH(B70,Veículos!$A$5:$A$54,0)),"")</f>
        <v/>
      </c>
      <c r="Q70" s="19" t="str">
        <f aca="false">IFERROR(INDEX(Veículos!$F$5:$F$54,MATCH(B70,Veículos!$A$5:$A$54,0)),"")</f>
        <v/>
      </c>
      <c r="R70" s="19" t="str">
        <f aca="false">IF(OR(B70="",COUNTIF($B$4:B69,B70)=0),"",LOOKUP(2,1/($B$4:B69=B70),$H$4:H69))</f>
        <v/>
      </c>
      <c r="S70" s="19" t="str">
        <f aca="false">IF(OR(A70="",E70="",J70=""),"",IFERROR(AVERAGEIFS($J$5:$J$504,$E$5:$E$504,E70,$A$5:$A$504,"&gt;="&amp;DATE(YEAR(A70),MONTH(A70),1),$A$5:$A$504,"&lt;="&amp;EOMONTH(A70,0)),""))</f>
        <v/>
      </c>
      <c r="T70" s="19" t="n">
        <f aca="false">IF(K70="",0,F70)</f>
        <v>0</v>
      </c>
      <c r="U70" s="19" t="str">
        <f aca="false">IF(OR(F70="",O70=""),"",IF(F70&gt;O70,"Litros acima do tanque; ",""))&amp;IF(OR(H70="",R70=""),"",IF(H70&lt;=R70,"Odômetro não avançou; ",""))&amp;IF(OR(L70="",P70=""),"",IF(L70&lt;P70,"Consumo abaixo do esperado; ",""))&amp;IF(OR(L70="",Q70=""),"",IF(L70&gt;Q70,"Consumo acima do esperado; ",""))&amp;IF(OR(J70="",S70=""),"",IF(J70&gt;S70*(1+Parâmetros!$B$4),"Preço acima da média do mês; ",""))</f>
        <v/>
      </c>
    </row>
    <row r="71" customFormat="false" ht="15" hidden="false" customHeight="false" outlineLevel="0" collapsed="false">
      <c r="A71" s="11"/>
      <c r="B71" s="10"/>
      <c r="C71" s="10"/>
      <c r="D71" s="10"/>
      <c r="E71" s="10"/>
      <c r="F71" s="12"/>
      <c r="G71" s="12"/>
      <c r="H71" s="13"/>
      <c r="I71" s="10"/>
      <c r="J71" s="14" t="str">
        <f aca="false">IF(OR(F71="",G71="",F71=0),"",G71/F71)</f>
        <v/>
      </c>
      <c r="K71" s="15" t="str">
        <f aca="false">IF(OR(H71="",R71=""),"",IF(H71-R71&lt;=0,"",H71-R71))</f>
        <v/>
      </c>
      <c r="L71" s="16" t="str">
        <f aca="false">IF(OR(K71="",F71="",F71=0),"",K71/F71)</f>
        <v/>
      </c>
      <c r="M71" s="17" t="str">
        <f aca="false">IF(OR(K71="",G71=""),"",G71/K71)</f>
        <v/>
      </c>
      <c r="N71" s="18" t="str">
        <f aca="false">IF(B71="","",IF(COUNTIF(Veículos!$A$5:$A$54,B71)=0,"Placa não cadastrada",IF(U71="","OK",LEFT(U71,LEN(U71)-2))))</f>
        <v/>
      </c>
      <c r="O71" s="19" t="str">
        <f aca="false">IFERROR(INDEX(Veículos!$D$5:$D$54,MATCH(B71,Veículos!$A$5:$A$54,0)),"")</f>
        <v/>
      </c>
      <c r="P71" s="19" t="str">
        <f aca="false">IFERROR(INDEX(Veículos!$E$5:$E$54,MATCH(B71,Veículos!$A$5:$A$54,0)),"")</f>
        <v/>
      </c>
      <c r="Q71" s="19" t="str">
        <f aca="false">IFERROR(INDEX(Veículos!$F$5:$F$54,MATCH(B71,Veículos!$A$5:$A$54,0)),"")</f>
        <v/>
      </c>
      <c r="R71" s="19" t="str">
        <f aca="false">IF(OR(B71="",COUNTIF($B$4:B70,B71)=0),"",LOOKUP(2,1/($B$4:B70=B71),$H$4:H70))</f>
        <v/>
      </c>
      <c r="S71" s="19" t="str">
        <f aca="false">IF(OR(A71="",E71="",J71=""),"",IFERROR(AVERAGEIFS($J$5:$J$504,$E$5:$E$504,E71,$A$5:$A$504,"&gt;="&amp;DATE(YEAR(A71),MONTH(A71),1),$A$5:$A$504,"&lt;="&amp;EOMONTH(A71,0)),""))</f>
        <v/>
      </c>
      <c r="T71" s="19" t="n">
        <f aca="false">IF(K71="",0,F71)</f>
        <v>0</v>
      </c>
      <c r="U71" s="19" t="str">
        <f aca="false">IF(OR(F71="",O71=""),"",IF(F71&gt;O71,"Litros acima do tanque; ",""))&amp;IF(OR(H71="",R71=""),"",IF(H71&lt;=R71,"Odômetro não avançou; ",""))&amp;IF(OR(L71="",P71=""),"",IF(L71&lt;P71,"Consumo abaixo do esperado; ",""))&amp;IF(OR(L71="",Q71=""),"",IF(L71&gt;Q71,"Consumo acima do esperado; ",""))&amp;IF(OR(J71="",S71=""),"",IF(J71&gt;S71*(1+Parâmetros!$B$4),"Preço acima da média do mês; ",""))</f>
        <v/>
      </c>
    </row>
    <row r="72" customFormat="false" ht="15" hidden="false" customHeight="false" outlineLevel="0" collapsed="false">
      <c r="A72" s="11"/>
      <c r="B72" s="10"/>
      <c r="C72" s="10"/>
      <c r="D72" s="10"/>
      <c r="E72" s="10"/>
      <c r="F72" s="12"/>
      <c r="G72" s="12"/>
      <c r="H72" s="13"/>
      <c r="I72" s="10"/>
      <c r="J72" s="14" t="str">
        <f aca="false">IF(OR(F72="",G72="",F72=0),"",G72/F72)</f>
        <v/>
      </c>
      <c r="K72" s="15" t="str">
        <f aca="false">IF(OR(H72="",R72=""),"",IF(H72-R72&lt;=0,"",H72-R72))</f>
        <v/>
      </c>
      <c r="L72" s="16" t="str">
        <f aca="false">IF(OR(K72="",F72="",F72=0),"",K72/F72)</f>
        <v/>
      </c>
      <c r="M72" s="17" t="str">
        <f aca="false">IF(OR(K72="",G72=""),"",G72/K72)</f>
        <v/>
      </c>
      <c r="N72" s="18" t="str">
        <f aca="false">IF(B72="","",IF(COUNTIF(Veículos!$A$5:$A$54,B72)=0,"Placa não cadastrada",IF(U72="","OK",LEFT(U72,LEN(U72)-2))))</f>
        <v/>
      </c>
      <c r="O72" s="19" t="str">
        <f aca="false">IFERROR(INDEX(Veículos!$D$5:$D$54,MATCH(B72,Veículos!$A$5:$A$54,0)),"")</f>
        <v/>
      </c>
      <c r="P72" s="19" t="str">
        <f aca="false">IFERROR(INDEX(Veículos!$E$5:$E$54,MATCH(B72,Veículos!$A$5:$A$54,0)),"")</f>
        <v/>
      </c>
      <c r="Q72" s="19" t="str">
        <f aca="false">IFERROR(INDEX(Veículos!$F$5:$F$54,MATCH(B72,Veículos!$A$5:$A$54,0)),"")</f>
        <v/>
      </c>
      <c r="R72" s="19" t="str">
        <f aca="false">IF(OR(B72="",COUNTIF($B$4:B71,B72)=0),"",LOOKUP(2,1/($B$4:B71=B72),$H$4:H71))</f>
        <v/>
      </c>
      <c r="S72" s="19" t="str">
        <f aca="false">IF(OR(A72="",E72="",J72=""),"",IFERROR(AVERAGEIFS($J$5:$J$504,$E$5:$E$504,E72,$A$5:$A$504,"&gt;="&amp;DATE(YEAR(A72),MONTH(A72),1),$A$5:$A$504,"&lt;="&amp;EOMONTH(A72,0)),""))</f>
        <v/>
      </c>
      <c r="T72" s="19" t="n">
        <f aca="false">IF(K72="",0,F72)</f>
        <v>0</v>
      </c>
      <c r="U72" s="19" t="str">
        <f aca="false">IF(OR(F72="",O72=""),"",IF(F72&gt;O72,"Litros acima do tanque; ",""))&amp;IF(OR(H72="",R72=""),"",IF(H72&lt;=R72,"Odômetro não avançou; ",""))&amp;IF(OR(L72="",P72=""),"",IF(L72&lt;P72,"Consumo abaixo do esperado; ",""))&amp;IF(OR(L72="",Q72=""),"",IF(L72&gt;Q72,"Consumo acima do esperado; ",""))&amp;IF(OR(J72="",S72=""),"",IF(J72&gt;S72*(1+Parâmetros!$B$4),"Preço acima da média do mês; ",""))</f>
        <v/>
      </c>
    </row>
    <row r="73" customFormat="false" ht="15" hidden="false" customHeight="false" outlineLevel="0" collapsed="false">
      <c r="A73" s="11"/>
      <c r="B73" s="10"/>
      <c r="C73" s="10"/>
      <c r="D73" s="10"/>
      <c r="E73" s="10"/>
      <c r="F73" s="12"/>
      <c r="G73" s="12"/>
      <c r="H73" s="13"/>
      <c r="I73" s="10"/>
      <c r="J73" s="14" t="str">
        <f aca="false">IF(OR(F73="",G73="",F73=0),"",G73/F73)</f>
        <v/>
      </c>
      <c r="K73" s="15" t="str">
        <f aca="false">IF(OR(H73="",R73=""),"",IF(H73-R73&lt;=0,"",H73-R73))</f>
        <v/>
      </c>
      <c r="L73" s="16" t="str">
        <f aca="false">IF(OR(K73="",F73="",F73=0),"",K73/F73)</f>
        <v/>
      </c>
      <c r="M73" s="17" t="str">
        <f aca="false">IF(OR(K73="",G73=""),"",G73/K73)</f>
        <v/>
      </c>
      <c r="N73" s="18" t="str">
        <f aca="false">IF(B73="","",IF(COUNTIF(Veículos!$A$5:$A$54,B73)=0,"Placa não cadastrada",IF(U73="","OK",LEFT(U73,LEN(U73)-2))))</f>
        <v/>
      </c>
      <c r="O73" s="19" t="str">
        <f aca="false">IFERROR(INDEX(Veículos!$D$5:$D$54,MATCH(B73,Veículos!$A$5:$A$54,0)),"")</f>
        <v/>
      </c>
      <c r="P73" s="19" t="str">
        <f aca="false">IFERROR(INDEX(Veículos!$E$5:$E$54,MATCH(B73,Veículos!$A$5:$A$54,0)),"")</f>
        <v/>
      </c>
      <c r="Q73" s="19" t="str">
        <f aca="false">IFERROR(INDEX(Veículos!$F$5:$F$54,MATCH(B73,Veículos!$A$5:$A$54,0)),"")</f>
        <v/>
      </c>
      <c r="R73" s="19" t="str">
        <f aca="false">IF(OR(B73="",COUNTIF($B$4:B72,B73)=0),"",LOOKUP(2,1/($B$4:B72=B73),$H$4:H72))</f>
        <v/>
      </c>
      <c r="S73" s="19" t="str">
        <f aca="false">IF(OR(A73="",E73="",J73=""),"",IFERROR(AVERAGEIFS($J$5:$J$504,$E$5:$E$504,E73,$A$5:$A$504,"&gt;="&amp;DATE(YEAR(A73),MONTH(A73),1),$A$5:$A$504,"&lt;="&amp;EOMONTH(A73,0)),""))</f>
        <v/>
      </c>
      <c r="T73" s="19" t="n">
        <f aca="false">IF(K73="",0,F73)</f>
        <v>0</v>
      </c>
      <c r="U73" s="19" t="str">
        <f aca="false">IF(OR(F73="",O73=""),"",IF(F73&gt;O73,"Litros acima do tanque; ",""))&amp;IF(OR(H73="",R73=""),"",IF(H73&lt;=R73,"Odômetro não avançou; ",""))&amp;IF(OR(L73="",P73=""),"",IF(L73&lt;P73,"Consumo abaixo do esperado; ",""))&amp;IF(OR(L73="",Q73=""),"",IF(L73&gt;Q73,"Consumo acima do esperado; ",""))&amp;IF(OR(J73="",S73=""),"",IF(J73&gt;S73*(1+Parâmetros!$B$4),"Preço acima da média do mês; ",""))</f>
        <v/>
      </c>
    </row>
    <row r="74" customFormat="false" ht="15" hidden="false" customHeight="false" outlineLevel="0" collapsed="false">
      <c r="A74" s="11"/>
      <c r="B74" s="10"/>
      <c r="C74" s="10"/>
      <c r="D74" s="10"/>
      <c r="E74" s="10"/>
      <c r="F74" s="12"/>
      <c r="G74" s="12"/>
      <c r="H74" s="13"/>
      <c r="I74" s="10"/>
      <c r="J74" s="14" t="str">
        <f aca="false">IF(OR(F74="",G74="",F74=0),"",G74/F74)</f>
        <v/>
      </c>
      <c r="K74" s="15" t="str">
        <f aca="false">IF(OR(H74="",R74=""),"",IF(H74-R74&lt;=0,"",H74-R74))</f>
        <v/>
      </c>
      <c r="L74" s="16" t="str">
        <f aca="false">IF(OR(K74="",F74="",F74=0),"",K74/F74)</f>
        <v/>
      </c>
      <c r="M74" s="17" t="str">
        <f aca="false">IF(OR(K74="",G74=""),"",G74/K74)</f>
        <v/>
      </c>
      <c r="N74" s="18" t="str">
        <f aca="false">IF(B74="","",IF(COUNTIF(Veículos!$A$5:$A$54,B74)=0,"Placa não cadastrada",IF(U74="","OK",LEFT(U74,LEN(U74)-2))))</f>
        <v/>
      </c>
      <c r="O74" s="19" t="str">
        <f aca="false">IFERROR(INDEX(Veículos!$D$5:$D$54,MATCH(B74,Veículos!$A$5:$A$54,0)),"")</f>
        <v/>
      </c>
      <c r="P74" s="19" t="str">
        <f aca="false">IFERROR(INDEX(Veículos!$E$5:$E$54,MATCH(B74,Veículos!$A$5:$A$54,0)),"")</f>
        <v/>
      </c>
      <c r="Q74" s="19" t="str">
        <f aca="false">IFERROR(INDEX(Veículos!$F$5:$F$54,MATCH(B74,Veículos!$A$5:$A$54,0)),"")</f>
        <v/>
      </c>
      <c r="R74" s="19" t="str">
        <f aca="false">IF(OR(B74="",COUNTIF($B$4:B73,B74)=0),"",LOOKUP(2,1/($B$4:B73=B74),$H$4:H73))</f>
        <v/>
      </c>
      <c r="S74" s="19" t="str">
        <f aca="false">IF(OR(A74="",E74="",J74=""),"",IFERROR(AVERAGEIFS($J$5:$J$504,$E$5:$E$504,E74,$A$5:$A$504,"&gt;="&amp;DATE(YEAR(A74),MONTH(A74),1),$A$5:$A$504,"&lt;="&amp;EOMONTH(A74,0)),""))</f>
        <v/>
      </c>
      <c r="T74" s="19" t="n">
        <f aca="false">IF(K74="",0,F74)</f>
        <v>0</v>
      </c>
      <c r="U74" s="19" t="str">
        <f aca="false">IF(OR(F74="",O74=""),"",IF(F74&gt;O74,"Litros acima do tanque; ",""))&amp;IF(OR(H74="",R74=""),"",IF(H74&lt;=R74,"Odômetro não avançou; ",""))&amp;IF(OR(L74="",P74=""),"",IF(L74&lt;P74,"Consumo abaixo do esperado; ",""))&amp;IF(OR(L74="",Q74=""),"",IF(L74&gt;Q74,"Consumo acima do esperado; ",""))&amp;IF(OR(J74="",S74=""),"",IF(J74&gt;S74*(1+Parâmetros!$B$4),"Preço acima da média do mês; ",""))</f>
        <v/>
      </c>
    </row>
    <row r="75" customFormat="false" ht="15" hidden="false" customHeight="false" outlineLevel="0" collapsed="false">
      <c r="A75" s="11"/>
      <c r="B75" s="10"/>
      <c r="C75" s="10"/>
      <c r="D75" s="10"/>
      <c r="E75" s="10"/>
      <c r="F75" s="12"/>
      <c r="G75" s="12"/>
      <c r="H75" s="13"/>
      <c r="I75" s="10"/>
      <c r="J75" s="14" t="str">
        <f aca="false">IF(OR(F75="",G75="",F75=0),"",G75/F75)</f>
        <v/>
      </c>
      <c r="K75" s="15" t="str">
        <f aca="false">IF(OR(H75="",R75=""),"",IF(H75-R75&lt;=0,"",H75-R75))</f>
        <v/>
      </c>
      <c r="L75" s="16" t="str">
        <f aca="false">IF(OR(K75="",F75="",F75=0),"",K75/F75)</f>
        <v/>
      </c>
      <c r="M75" s="17" t="str">
        <f aca="false">IF(OR(K75="",G75=""),"",G75/K75)</f>
        <v/>
      </c>
      <c r="N75" s="18" t="str">
        <f aca="false">IF(B75="","",IF(COUNTIF(Veículos!$A$5:$A$54,B75)=0,"Placa não cadastrada",IF(U75="","OK",LEFT(U75,LEN(U75)-2))))</f>
        <v/>
      </c>
      <c r="O75" s="19" t="str">
        <f aca="false">IFERROR(INDEX(Veículos!$D$5:$D$54,MATCH(B75,Veículos!$A$5:$A$54,0)),"")</f>
        <v/>
      </c>
      <c r="P75" s="19" t="str">
        <f aca="false">IFERROR(INDEX(Veículos!$E$5:$E$54,MATCH(B75,Veículos!$A$5:$A$54,0)),"")</f>
        <v/>
      </c>
      <c r="Q75" s="19" t="str">
        <f aca="false">IFERROR(INDEX(Veículos!$F$5:$F$54,MATCH(B75,Veículos!$A$5:$A$54,0)),"")</f>
        <v/>
      </c>
      <c r="R75" s="19" t="str">
        <f aca="false">IF(OR(B75="",COUNTIF($B$4:B74,B75)=0),"",LOOKUP(2,1/($B$4:B74=B75),$H$4:H74))</f>
        <v/>
      </c>
      <c r="S75" s="19" t="str">
        <f aca="false">IF(OR(A75="",E75="",J75=""),"",IFERROR(AVERAGEIFS($J$5:$J$504,$E$5:$E$504,E75,$A$5:$A$504,"&gt;="&amp;DATE(YEAR(A75),MONTH(A75),1),$A$5:$A$504,"&lt;="&amp;EOMONTH(A75,0)),""))</f>
        <v/>
      </c>
      <c r="T75" s="19" t="n">
        <f aca="false">IF(K75="",0,F75)</f>
        <v>0</v>
      </c>
      <c r="U75" s="19" t="str">
        <f aca="false">IF(OR(F75="",O75=""),"",IF(F75&gt;O75,"Litros acima do tanque; ",""))&amp;IF(OR(H75="",R75=""),"",IF(H75&lt;=R75,"Odômetro não avançou; ",""))&amp;IF(OR(L75="",P75=""),"",IF(L75&lt;P75,"Consumo abaixo do esperado; ",""))&amp;IF(OR(L75="",Q75=""),"",IF(L75&gt;Q75,"Consumo acima do esperado; ",""))&amp;IF(OR(J75="",S75=""),"",IF(J75&gt;S75*(1+Parâmetros!$B$4),"Preço acima da média do mês; ",""))</f>
        <v/>
      </c>
    </row>
    <row r="76" customFormat="false" ht="15" hidden="false" customHeight="false" outlineLevel="0" collapsed="false">
      <c r="A76" s="11"/>
      <c r="B76" s="10"/>
      <c r="C76" s="10"/>
      <c r="D76" s="10"/>
      <c r="E76" s="10"/>
      <c r="F76" s="12"/>
      <c r="G76" s="12"/>
      <c r="H76" s="13"/>
      <c r="I76" s="10"/>
      <c r="J76" s="14" t="str">
        <f aca="false">IF(OR(F76="",G76="",F76=0),"",G76/F76)</f>
        <v/>
      </c>
      <c r="K76" s="15" t="str">
        <f aca="false">IF(OR(H76="",R76=""),"",IF(H76-R76&lt;=0,"",H76-R76))</f>
        <v/>
      </c>
      <c r="L76" s="16" t="str">
        <f aca="false">IF(OR(K76="",F76="",F76=0),"",K76/F76)</f>
        <v/>
      </c>
      <c r="M76" s="17" t="str">
        <f aca="false">IF(OR(K76="",G76=""),"",G76/K76)</f>
        <v/>
      </c>
      <c r="N76" s="18" t="str">
        <f aca="false">IF(B76="","",IF(COUNTIF(Veículos!$A$5:$A$54,B76)=0,"Placa não cadastrada",IF(U76="","OK",LEFT(U76,LEN(U76)-2))))</f>
        <v/>
      </c>
      <c r="O76" s="19" t="str">
        <f aca="false">IFERROR(INDEX(Veículos!$D$5:$D$54,MATCH(B76,Veículos!$A$5:$A$54,0)),"")</f>
        <v/>
      </c>
      <c r="P76" s="19" t="str">
        <f aca="false">IFERROR(INDEX(Veículos!$E$5:$E$54,MATCH(B76,Veículos!$A$5:$A$54,0)),"")</f>
        <v/>
      </c>
      <c r="Q76" s="19" t="str">
        <f aca="false">IFERROR(INDEX(Veículos!$F$5:$F$54,MATCH(B76,Veículos!$A$5:$A$54,0)),"")</f>
        <v/>
      </c>
      <c r="R76" s="19" t="str">
        <f aca="false">IF(OR(B76="",COUNTIF($B$4:B75,B76)=0),"",LOOKUP(2,1/($B$4:B75=B76),$H$4:H75))</f>
        <v/>
      </c>
      <c r="S76" s="19" t="str">
        <f aca="false">IF(OR(A76="",E76="",J76=""),"",IFERROR(AVERAGEIFS($J$5:$J$504,$E$5:$E$504,E76,$A$5:$A$504,"&gt;="&amp;DATE(YEAR(A76),MONTH(A76),1),$A$5:$A$504,"&lt;="&amp;EOMONTH(A76,0)),""))</f>
        <v/>
      </c>
      <c r="T76" s="19" t="n">
        <f aca="false">IF(K76="",0,F76)</f>
        <v>0</v>
      </c>
      <c r="U76" s="19" t="str">
        <f aca="false">IF(OR(F76="",O76=""),"",IF(F76&gt;O76,"Litros acima do tanque; ",""))&amp;IF(OR(H76="",R76=""),"",IF(H76&lt;=R76,"Odômetro não avançou; ",""))&amp;IF(OR(L76="",P76=""),"",IF(L76&lt;P76,"Consumo abaixo do esperado; ",""))&amp;IF(OR(L76="",Q76=""),"",IF(L76&gt;Q76,"Consumo acima do esperado; ",""))&amp;IF(OR(J76="",S76=""),"",IF(J76&gt;S76*(1+Parâmetros!$B$4),"Preço acima da média do mês; ",""))</f>
        <v/>
      </c>
    </row>
    <row r="77" customFormat="false" ht="15" hidden="false" customHeight="false" outlineLevel="0" collapsed="false">
      <c r="A77" s="11"/>
      <c r="B77" s="10"/>
      <c r="C77" s="10"/>
      <c r="D77" s="10"/>
      <c r="E77" s="10"/>
      <c r="F77" s="12"/>
      <c r="G77" s="12"/>
      <c r="H77" s="13"/>
      <c r="I77" s="10"/>
      <c r="J77" s="14" t="str">
        <f aca="false">IF(OR(F77="",G77="",F77=0),"",G77/F77)</f>
        <v/>
      </c>
      <c r="K77" s="15" t="str">
        <f aca="false">IF(OR(H77="",R77=""),"",IF(H77-R77&lt;=0,"",H77-R77))</f>
        <v/>
      </c>
      <c r="L77" s="16" t="str">
        <f aca="false">IF(OR(K77="",F77="",F77=0),"",K77/F77)</f>
        <v/>
      </c>
      <c r="M77" s="17" t="str">
        <f aca="false">IF(OR(K77="",G77=""),"",G77/K77)</f>
        <v/>
      </c>
      <c r="N77" s="18" t="str">
        <f aca="false">IF(B77="","",IF(COUNTIF(Veículos!$A$5:$A$54,B77)=0,"Placa não cadastrada",IF(U77="","OK",LEFT(U77,LEN(U77)-2))))</f>
        <v/>
      </c>
      <c r="O77" s="19" t="str">
        <f aca="false">IFERROR(INDEX(Veículos!$D$5:$D$54,MATCH(B77,Veículos!$A$5:$A$54,0)),"")</f>
        <v/>
      </c>
      <c r="P77" s="19" t="str">
        <f aca="false">IFERROR(INDEX(Veículos!$E$5:$E$54,MATCH(B77,Veículos!$A$5:$A$54,0)),"")</f>
        <v/>
      </c>
      <c r="Q77" s="19" t="str">
        <f aca="false">IFERROR(INDEX(Veículos!$F$5:$F$54,MATCH(B77,Veículos!$A$5:$A$54,0)),"")</f>
        <v/>
      </c>
      <c r="R77" s="19" t="str">
        <f aca="false">IF(OR(B77="",COUNTIF($B$4:B76,B77)=0),"",LOOKUP(2,1/($B$4:B76=B77),$H$4:H76))</f>
        <v/>
      </c>
      <c r="S77" s="19" t="str">
        <f aca="false">IF(OR(A77="",E77="",J77=""),"",IFERROR(AVERAGEIFS($J$5:$J$504,$E$5:$E$504,E77,$A$5:$A$504,"&gt;="&amp;DATE(YEAR(A77),MONTH(A77),1),$A$5:$A$504,"&lt;="&amp;EOMONTH(A77,0)),""))</f>
        <v/>
      </c>
      <c r="T77" s="19" t="n">
        <f aca="false">IF(K77="",0,F77)</f>
        <v>0</v>
      </c>
      <c r="U77" s="19" t="str">
        <f aca="false">IF(OR(F77="",O77=""),"",IF(F77&gt;O77,"Litros acima do tanque; ",""))&amp;IF(OR(H77="",R77=""),"",IF(H77&lt;=R77,"Odômetro não avançou; ",""))&amp;IF(OR(L77="",P77=""),"",IF(L77&lt;P77,"Consumo abaixo do esperado; ",""))&amp;IF(OR(L77="",Q77=""),"",IF(L77&gt;Q77,"Consumo acima do esperado; ",""))&amp;IF(OR(J77="",S77=""),"",IF(J77&gt;S77*(1+Parâmetros!$B$4),"Preço acima da média do mês; ",""))</f>
        <v/>
      </c>
    </row>
    <row r="78" customFormat="false" ht="15" hidden="false" customHeight="false" outlineLevel="0" collapsed="false">
      <c r="A78" s="11"/>
      <c r="B78" s="10"/>
      <c r="C78" s="10"/>
      <c r="D78" s="10"/>
      <c r="E78" s="10"/>
      <c r="F78" s="12"/>
      <c r="G78" s="12"/>
      <c r="H78" s="13"/>
      <c r="I78" s="10"/>
      <c r="J78" s="14" t="str">
        <f aca="false">IF(OR(F78="",G78="",F78=0),"",G78/F78)</f>
        <v/>
      </c>
      <c r="K78" s="15" t="str">
        <f aca="false">IF(OR(H78="",R78=""),"",IF(H78-R78&lt;=0,"",H78-R78))</f>
        <v/>
      </c>
      <c r="L78" s="16" t="str">
        <f aca="false">IF(OR(K78="",F78="",F78=0),"",K78/F78)</f>
        <v/>
      </c>
      <c r="M78" s="17" t="str">
        <f aca="false">IF(OR(K78="",G78=""),"",G78/K78)</f>
        <v/>
      </c>
      <c r="N78" s="18" t="str">
        <f aca="false">IF(B78="","",IF(COUNTIF(Veículos!$A$5:$A$54,B78)=0,"Placa não cadastrada",IF(U78="","OK",LEFT(U78,LEN(U78)-2))))</f>
        <v/>
      </c>
      <c r="O78" s="19" t="str">
        <f aca="false">IFERROR(INDEX(Veículos!$D$5:$D$54,MATCH(B78,Veículos!$A$5:$A$54,0)),"")</f>
        <v/>
      </c>
      <c r="P78" s="19" t="str">
        <f aca="false">IFERROR(INDEX(Veículos!$E$5:$E$54,MATCH(B78,Veículos!$A$5:$A$54,0)),"")</f>
        <v/>
      </c>
      <c r="Q78" s="19" t="str">
        <f aca="false">IFERROR(INDEX(Veículos!$F$5:$F$54,MATCH(B78,Veículos!$A$5:$A$54,0)),"")</f>
        <v/>
      </c>
      <c r="R78" s="19" t="str">
        <f aca="false">IF(OR(B78="",COUNTIF($B$4:B77,B78)=0),"",LOOKUP(2,1/($B$4:B77=B78),$H$4:H77))</f>
        <v/>
      </c>
      <c r="S78" s="19" t="str">
        <f aca="false">IF(OR(A78="",E78="",J78=""),"",IFERROR(AVERAGEIFS($J$5:$J$504,$E$5:$E$504,E78,$A$5:$A$504,"&gt;="&amp;DATE(YEAR(A78),MONTH(A78),1),$A$5:$A$504,"&lt;="&amp;EOMONTH(A78,0)),""))</f>
        <v/>
      </c>
      <c r="T78" s="19" t="n">
        <f aca="false">IF(K78="",0,F78)</f>
        <v>0</v>
      </c>
      <c r="U78" s="19" t="str">
        <f aca="false">IF(OR(F78="",O78=""),"",IF(F78&gt;O78,"Litros acima do tanque; ",""))&amp;IF(OR(H78="",R78=""),"",IF(H78&lt;=R78,"Odômetro não avançou; ",""))&amp;IF(OR(L78="",P78=""),"",IF(L78&lt;P78,"Consumo abaixo do esperado; ",""))&amp;IF(OR(L78="",Q78=""),"",IF(L78&gt;Q78,"Consumo acima do esperado; ",""))&amp;IF(OR(J78="",S78=""),"",IF(J78&gt;S78*(1+Parâmetros!$B$4),"Preço acima da média do mês; ",""))</f>
        <v/>
      </c>
    </row>
    <row r="79" customFormat="false" ht="15" hidden="false" customHeight="false" outlineLevel="0" collapsed="false">
      <c r="A79" s="11"/>
      <c r="B79" s="10"/>
      <c r="C79" s="10"/>
      <c r="D79" s="10"/>
      <c r="E79" s="10"/>
      <c r="F79" s="12"/>
      <c r="G79" s="12"/>
      <c r="H79" s="13"/>
      <c r="I79" s="10"/>
      <c r="J79" s="14" t="str">
        <f aca="false">IF(OR(F79="",G79="",F79=0),"",G79/F79)</f>
        <v/>
      </c>
      <c r="K79" s="15" t="str">
        <f aca="false">IF(OR(H79="",R79=""),"",IF(H79-R79&lt;=0,"",H79-R79))</f>
        <v/>
      </c>
      <c r="L79" s="16" t="str">
        <f aca="false">IF(OR(K79="",F79="",F79=0),"",K79/F79)</f>
        <v/>
      </c>
      <c r="M79" s="17" t="str">
        <f aca="false">IF(OR(K79="",G79=""),"",G79/K79)</f>
        <v/>
      </c>
      <c r="N79" s="18" t="str">
        <f aca="false">IF(B79="","",IF(COUNTIF(Veículos!$A$5:$A$54,B79)=0,"Placa não cadastrada",IF(U79="","OK",LEFT(U79,LEN(U79)-2))))</f>
        <v/>
      </c>
      <c r="O79" s="19" t="str">
        <f aca="false">IFERROR(INDEX(Veículos!$D$5:$D$54,MATCH(B79,Veículos!$A$5:$A$54,0)),"")</f>
        <v/>
      </c>
      <c r="P79" s="19" t="str">
        <f aca="false">IFERROR(INDEX(Veículos!$E$5:$E$54,MATCH(B79,Veículos!$A$5:$A$54,0)),"")</f>
        <v/>
      </c>
      <c r="Q79" s="19" t="str">
        <f aca="false">IFERROR(INDEX(Veículos!$F$5:$F$54,MATCH(B79,Veículos!$A$5:$A$54,0)),"")</f>
        <v/>
      </c>
      <c r="R79" s="19" t="str">
        <f aca="false">IF(OR(B79="",COUNTIF($B$4:B78,B79)=0),"",LOOKUP(2,1/($B$4:B78=B79),$H$4:H78))</f>
        <v/>
      </c>
      <c r="S79" s="19" t="str">
        <f aca="false">IF(OR(A79="",E79="",J79=""),"",IFERROR(AVERAGEIFS($J$5:$J$504,$E$5:$E$504,E79,$A$5:$A$504,"&gt;="&amp;DATE(YEAR(A79),MONTH(A79),1),$A$5:$A$504,"&lt;="&amp;EOMONTH(A79,0)),""))</f>
        <v/>
      </c>
      <c r="T79" s="19" t="n">
        <f aca="false">IF(K79="",0,F79)</f>
        <v>0</v>
      </c>
      <c r="U79" s="19" t="str">
        <f aca="false">IF(OR(F79="",O79=""),"",IF(F79&gt;O79,"Litros acima do tanque; ",""))&amp;IF(OR(H79="",R79=""),"",IF(H79&lt;=R79,"Odômetro não avançou; ",""))&amp;IF(OR(L79="",P79=""),"",IF(L79&lt;P79,"Consumo abaixo do esperado; ",""))&amp;IF(OR(L79="",Q79=""),"",IF(L79&gt;Q79,"Consumo acima do esperado; ",""))&amp;IF(OR(J79="",S79=""),"",IF(J79&gt;S79*(1+Parâmetros!$B$4),"Preço acima da média do mês; ",""))</f>
        <v/>
      </c>
    </row>
    <row r="80" customFormat="false" ht="15" hidden="false" customHeight="false" outlineLevel="0" collapsed="false">
      <c r="A80" s="11"/>
      <c r="B80" s="10"/>
      <c r="C80" s="10"/>
      <c r="D80" s="10"/>
      <c r="E80" s="10"/>
      <c r="F80" s="12"/>
      <c r="G80" s="12"/>
      <c r="H80" s="13"/>
      <c r="I80" s="10"/>
      <c r="J80" s="14" t="str">
        <f aca="false">IF(OR(F80="",G80="",F80=0),"",G80/F80)</f>
        <v/>
      </c>
      <c r="K80" s="15" t="str">
        <f aca="false">IF(OR(H80="",R80=""),"",IF(H80-R80&lt;=0,"",H80-R80))</f>
        <v/>
      </c>
      <c r="L80" s="16" t="str">
        <f aca="false">IF(OR(K80="",F80="",F80=0),"",K80/F80)</f>
        <v/>
      </c>
      <c r="M80" s="17" t="str">
        <f aca="false">IF(OR(K80="",G80=""),"",G80/K80)</f>
        <v/>
      </c>
      <c r="N80" s="18" t="str">
        <f aca="false">IF(B80="","",IF(COUNTIF(Veículos!$A$5:$A$54,B80)=0,"Placa não cadastrada",IF(U80="","OK",LEFT(U80,LEN(U80)-2))))</f>
        <v/>
      </c>
      <c r="O80" s="19" t="str">
        <f aca="false">IFERROR(INDEX(Veículos!$D$5:$D$54,MATCH(B80,Veículos!$A$5:$A$54,0)),"")</f>
        <v/>
      </c>
      <c r="P80" s="19" t="str">
        <f aca="false">IFERROR(INDEX(Veículos!$E$5:$E$54,MATCH(B80,Veículos!$A$5:$A$54,0)),"")</f>
        <v/>
      </c>
      <c r="Q80" s="19" t="str">
        <f aca="false">IFERROR(INDEX(Veículos!$F$5:$F$54,MATCH(B80,Veículos!$A$5:$A$54,0)),"")</f>
        <v/>
      </c>
      <c r="R80" s="19" t="str">
        <f aca="false">IF(OR(B80="",COUNTIF($B$4:B79,B80)=0),"",LOOKUP(2,1/($B$4:B79=B80),$H$4:H79))</f>
        <v/>
      </c>
      <c r="S80" s="19" t="str">
        <f aca="false">IF(OR(A80="",E80="",J80=""),"",IFERROR(AVERAGEIFS($J$5:$J$504,$E$5:$E$504,E80,$A$5:$A$504,"&gt;="&amp;DATE(YEAR(A80),MONTH(A80),1),$A$5:$A$504,"&lt;="&amp;EOMONTH(A80,0)),""))</f>
        <v/>
      </c>
      <c r="T80" s="19" t="n">
        <f aca="false">IF(K80="",0,F80)</f>
        <v>0</v>
      </c>
      <c r="U80" s="19" t="str">
        <f aca="false">IF(OR(F80="",O80=""),"",IF(F80&gt;O80,"Litros acima do tanque; ",""))&amp;IF(OR(H80="",R80=""),"",IF(H80&lt;=R80,"Odômetro não avançou; ",""))&amp;IF(OR(L80="",P80=""),"",IF(L80&lt;P80,"Consumo abaixo do esperado; ",""))&amp;IF(OR(L80="",Q80=""),"",IF(L80&gt;Q80,"Consumo acima do esperado; ",""))&amp;IF(OR(J80="",S80=""),"",IF(J80&gt;S80*(1+Parâmetros!$B$4),"Preço acima da média do mês; ",""))</f>
        <v/>
      </c>
    </row>
    <row r="81" customFormat="false" ht="15" hidden="false" customHeight="false" outlineLevel="0" collapsed="false">
      <c r="A81" s="11"/>
      <c r="B81" s="10"/>
      <c r="C81" s="10"/>
      <c r="D81" s="10"/>
      <c r="E81" s="10"/>
      <c r="F81" s="12"/>
      <c r="G81" s="12"/>
      <c r="H81" s="13"/>
      <c r="I81" s="10"/>
      <c r="J81" s="14" t="str">
        <f aca="false">IF(OR(F81="",G81="",F81=0),"",G81/F81)</f>
        <v/>
      </c>
      <c r="K81" s="15" t="str">
        <f aca="false">IF(OR(H81="",R81=""),"",IF(H81-R81&lt;=0,"",H81-R81))</f>
        <v/>
      </c>
      <c r="L81" s="16" t="str">
        <f aca="false">IF(OR(K81="",F81="",F81=0),"",K81/F81)</f>
        <v/>
      </c>
      <c r="M81" s="17" t="str">
        <f aca="false">IF(OR(K81="",G81=""),"",G81/K81)</f>
        <v/>
      </c>
      <c r="N81" s="18" t="str">
        <f aca="false">IF(B81="","",IF(COUNTIF(Veículos!$A$5:$A$54,B81)=0,"Placa não cadastrada",IF(U81="","OK",LEFT(U81,LEN(U81)-2))))</f>
        <v/>
      </c>
      <c r="O81" s="19" t="str">
        <f aca="false">IFERROR(INDEX(Veículos!$D$5:$D$54,MATCH(B81,Veículos!$A$5:$A$54,0)),"")</f>
        <v/>
      </c>
      <c r="P81" s="19" t="str">
        <f aca="false">IFERROR(INDEX(Veículos!$E$5:$E$54,MATCH(B81,Veículos!$A$5:$A$54,0)),"")</f>
        <v/>
      </c>
      <c r="Q81" s="19" t="str">
        <f aca="false">IFERROR(INDEX(Veículos!$F$5:$F$54,MATCH(B81,Veículos!$A$5:$A$54,0)),"")</f>
        <v/>
      </c>
      <c r="R81" s="19" t="str">
        <f aca="false">IF(OR(B81="",COUNTIF($B$4:B80,B81)=0),"",LOOKUP(2,1/($B$4:B80=B81),$H$4:H80))</f>
        <v/>
      </c>
      <c r="S81" s="19" t="str">
        <f aca="false">IF(OR(A81="",E81="",J81=""),"",IFERROR(AVERAGEIFS($J$5:$J$504,$E$5:$E$504,E81,$A$5:$A$504,"&gt;="&amp;DATE(YEAR(A81),MONTH(A81),1),$A$5:$A$504,"&lt;="&amp;EOMONTH(A81,0)),""))</f>
        <v/>
      </c>
      <c r="T81" s="19" t="n">
        <f aca="false">IF(K81="",0,F81)</f>
        <v>0</v>
      </c>
      <c r="U81" s="19" t="str">
        <f aca="false">IF(OR(F81="",O81=""),"",IF(F81&gt;O81,"Litros acima do tanque; ",""))&amp;IF(OR(H81="",R81=""),"",IF(H81&lt;=R81,"Odômetro não avançou; ",""))&amp;IF(OR(L81="",P81=""),"",IF(L81&lt;P81,"Consumo abaixo do esperado; ",""))&amp;IF(OR(L81="",Q81=""),"",IF(L81&gt;Q81,"Consumo acima do esperado; ",""))&amp;IF(OR(J81="",S81=""),"",IF(J81&gt;S81*(1+Parâmetros!$B$4),"Preço acima da média do mês; ",""))</f>
        <v/>
      </c>
    </row>
    <row r="82" customFormat="false" ht="15" hidden="false" customHeight="false" outlineLevel="0" collapsed="false">
      <c r="A82" s="11"/>
      <c r="B82" s="10"/>
      <c r="C82" s="10"/>
      <c r="D82" s="10"/>
      <c r="E82" s="10"/>
      <c r="F82" s="12"/>
      <c r="G82" s="12"/>
      <c r="H82" s="13"/>
      <c r="I82" s="10"/>
      <c r="J82" s="14" t="str">
        <f aca="false">IF(OR(F82="",G82="",F82=0),"",G82/F82)</f>
        <v/>
      </c>
      <c r="K82" s="15" t="str">
        <f aca="false">IF(OR(H82="",R82=""),"",IF(H82-R82&lt;=0,"",H82-R82))</f>
        <v/>
      </c>
      <c r="L82" s="16" t="str">
        <f aca="false">IF(OR(K82="",F82="",F82=0),"",K82/F82)</f>
        <v/>
      </c>
      <c r="M82" s="17" t="str">
        <f aca="false">IF(OR(K82="",G82=""),"",G82/K82)</f>
        <v/>
      </c>
      <c r="N82" s="18" t="str">
        <f aca="false">IF(B82="","",IF(COUNTIF(Veículos!$A$5:$A$54,B82)=0,"Placa não cadastrada",IF(U82="","OK",LEFT(U82,LEN(U82)-2))))</f>
        <v/>
      </c>
      <c r="O82" s="19" t="str">
        <f aca="false">IFERROR(INDEX(Veículos!$D$5:$D$54,MATCH(B82,Veículos!$A$5:$A$54,0)),"")</f>
        <v/>
      </c>
      <c r="P82" s="19" t="str">
        <f aca="false">IFERROR(INDEX(Veículos!$E$5:$E$54,MATCH(B82,Veículos!$A$5:$A$54,0)),"")</f>
        <v/>
      </c>
      <c r="Q82" s="19" t="str">
        <f aca="false">IFERROR(INDEX(Veículos!$F$5:$F$54,MATCH(B82,Veículos!$A$5:$A$54,0)),"")</f>
        <v/>
      </c>
      <c r="R82" s="19" t="str">
        <f aca="false">IF(OR(B82="",COUNTIF($B$4:B81,B82)=0),"",LOOKUP(2,1/($B$4:B81=B82),$H$4:H81))</f>
        <v/>
      </c>
      <c r="S82" s="19" t="str">
        <f aca="false">IF(OR(A82="",E82="",J82=""),"",IFERROR(AVERAGEIFS($J$5:$J$504,$E$5:$E$504,E82,$A$5:$A$504,"&gt;="&amp;DATE(YEAR(A82),MONTH(A82),1),$A$5:$A$504,"&lt;="&amp;EOMONTH(A82,0)),""))</f>
        <v/>
      </c>
      <c r="T82" s="19" t="n">
        <f aca="false">IF(K82="",0,F82)</f>
        <v>0</v>
      </c>
      <c r="U82" s="19" t="str">
        <f aca="false">IF(OR(F82="",O82=""),"",IF(F82&gt;O82,"Litros acima do tanque; ",""))&amp;IF(OR(H82="",R82=""),"",IF(H82&lt;=R82,"Odômetro não avançou; ",""))&amp;IF(OR(L82="",P82=""),"",IF(L82&lt;P82,"Consumo abaixo do esperado; ",""))&amp;IF(OR(L82="",Q82=""),"",IF(L82&gt;Q82,"Consumo acima do esperado; ",""))&amp;IF(OR(J82="",S82=""),"",IF(J82&gt;S82*(1+Parâmetros!$B$4),"Preço acima da média do mês; ",""))</f>
        <v/>
      </c>
    </row>
    <row r="83" customFormat="false" ht="15" hidden="false" customHeight="false" outlineLevel="0" collapsed="false">
      <c r="A83" s="11"/>
      <c r="B83" s="10"/>
      <c r="C83" s="10"/>
      <c r="D83" s="10"/>
      <c r="E83" s="10"/>
      <c r="F83" s="12"/>
      <c r="G83" s="12"/>
      <c r="H83" s="13"/>
      <c r="I83" s="10"/>
      <c r="J83" s="14" t="str">
        <f aca="false">IF(OR(F83="",G83="",F83=0),"",G83/F83)</f>
        <v/>
      </c>
      <c r="K83" s="15" t="str">
        <f aca="false">IF(OR(H83="",R83=""),"",IF(H83-R83&lt;=0,"",H83-R83))</f>
        <v/>
      </c>
      <c r="L83" s="16" t="str">
        <f aca="false">IF(OR(K83="",F83="",F83=0),"",K83/F83)</f>
        <v/>
      </c>
      <c r="M83" s="17" t="str">
        <f aca="false">IF(OR(K83="",G83=""),"",G83/K83)</f>
        <v/>
      </c>
      <c r="N83" s="18" t="str">
        <f aca="false">IF(B83="","",IF(COUNTIF(Veículos!$A$5:$A$54,B83)=0,"Placa não cadastrada",IF(U83="","OK",LEFT(U83,LEN(U83)-2))))</f>
        <v/>
      </c>
      <c r="O83" s="19" t="str">
        <f aca="false">IFERROR(INDEX(Veículos!$D$5:$D$54,MATCH(B83,Veículos!$A$5:$A$54,0)),"")</f>
        <v/>
      </c>
      <c r="P83" s="19" t="str">
        <f aca="false">IFERROR(INDEX(Veículos!$E$5:$E$54,MATCH(B83,Veículos!$A$5:$A$54,0)),"")</f>
        <v/>
      </c>
      <c r="Q83" s="19" t="str">
        <f aca="false">IFERROR(INDEX(Veículos!$F$5:$F$54,MATCH(B83,Veículos!$A$5:$A$54,0)),"")</f>
        <v/>
      </c>
      <c r="R83" s="19" t="str">
        <f aca="false">IF(OR(B83="",COUNTIF($B$4:B82,B83)=0),"",LOOKUP(2,1/($B$4:B82=B83),$H$4:H82))</f>
        <v/>
      </c>
      <c r="S83" s="19" t="str">
        <f aca="false">IF(OR(A83="",E83="",J83=""),"",IFERROR(AVERAGEIFS($J$5:$J$504,$E$5:$E$504,E83,$A$5:$A$504,"&gt;="&amp;DATE(YEAR(A83),MONTH(A83),1),$A$5:$A$504,"&lt;="&amp;EOMONTH(A83,0)),""))</f>
        <v/>
      </c>
      <c r="T83" s="19" t="n">
        <f aca="false">IF(K83="",0,F83)</f>
        <v>0</v>
      </c>
      <c r="U83" s="19" t="str">
        <f aca="false">IF(OR(F83="",O83=""),"",IF(F83&gt;O83,"Litros acima do tanque; ",""))&amp;IF(OR(H83="",R83=""),"",IF(H83&lt;=R83,"Odômetro não avançou; ",""))&amp;IF(OR(L83="",P83=""),"",IF(L83&lt;P83,"Consumo abaixo do esperado; ",""))&amp;IF(OR(L83="",Q83=""),"",IF(L83&gt;Q83,"Consumo acima do esperado; ",""))&amp;IF(OR(J83="",S83=""),"",IF(J83&gt;S83*(1+Parâmetros!$B$4),"Preço acima da média do mês; ",""))</f>
        <v/>
      </c>
    </row>
    <row r="84" customFormat="false" ht="15" hidden="false" customHeight="false" outlineLevel="0" collapsed="false">
      <c r="A84" s="11"/>
      <c r="B84" s="10"/>
      <c r="C84" s="10"/>
      <c r="D84" s="10"/>
      <c r="E84" s="10"/>
      <c r="F84" s="12"/>
      <c r="G84" s="12"/>
      <c r="H84" s="13"/>
      <c r="I84" s="10"/>
      <c r="J84" s="14" t="str">
        <f aca="false">IF(OR(F84="",G84="",F84=0),"",G84/F84)</f>
        <v/>
      </c>
      <c r="K84" s="15" t="str">
        <f aca="false">IF(OR(H84="",R84=""),"",IF(H84-R84&lt;=0,"",H84-R84))</f>
        <v/>
      </c>
      <c r="L84" s="16" t="str">
        <f aca="false">IF(OR(K84="",F84="",F84=0),"",K84/F84)</f>
        <v/>
      </c>
      <c r="M84" s="17" t="str">
        <f aca="false">IF(OR(K84="",G84=""),"",G84/K84)</f>
        <v/>
      </c>
      <c r="N84" s="18" t="str">
        <f aca="false">IF(B84="","",IF(COUNTIF(Veículos!$A$5:$A$54,B84)=0,"Placa não cadastrada",IF(U84="","OK",LEFT(U84,LEN(U84)-2))))</f>
        <v/>
      </c>
      <c r="O84" s="19" t="str">
        <f aca="false">IFERROR(INDEX(Veículos!$D$5:$D$54,MATCH(B84,Veículos!$A$5:$A$54,0)),"")</f>
        <v/>
      </c>
      <c r="P84" s="19" t="str">
        <f aca="false">IFERROR(INDEX(Veículos!$E$5:$E$54,MATCH(B84,Veículos!$A$5:$A$54,0)),"")</f>
        <v/>
      </c>
      <c r="Q84" s="19" t="str">
        <f aca="false">IFERROR(INDEX(Veículos!$F$5:$F$54,MATCH(B84,Veículos!$A$5:$A$54,0)),"")</f>
        <v/>
      </c>
      <c r="R84" s="19" t="str">
        <f aca="false">IF(OR(B84="",COUNTIF($B$4:B83,B84)=0),"",LOOKUP(2,1/($B$4:B83=B84),$H$4:H83))</f>
        <v/>
      </c>
      <c r="S84" s="19" t="str">
        <f aca="false">IF(OR(A84="",E84="",J84=""),"",IFERROR(AVERAGEIFS($J$5:$J$504,$E$5:$E$504,E84,$A$5:$A$504,"&gt;="&amp;DATE(YEAR(A84),MONTH(A84),1),$A$5:$A$504,"&lt;="&amp;EOMONTH(A84,0)),""))</f>
        <v/>
      </c>
      <c r="T84" s="19" t="n">
        <f aca="false">IF(K84="",0,F84)</f>
        <v>0</v>
      </c>
      <c r="U84" s="19" t="str">
        <f aca="false">IF(OR(F84="",O84=""),"",IF(F84&gt;O84,"Litros acima do tanque; ",""))&amp;IF(OR(H84="",R84=""),"",IF(H84&lt;=R84,"Odômetro não avançou; ",""))&amp;IF(OR(L84="",P84=""),"",IF(L84&lt;P84,"Consumo abaixo do esperado; ",""))&amp;IF(OR(L84="",Q84=""),"",IF(L84&gt;Q84,"Consumo acima do esperado; ",""))&amp;IF(OR(J84="",S84=""),"",IF(J84&gt;S84*(1+Parâmetros!$B$4),"Preço acima da média do mês; ",""))</f>
        <v/>
      </c>
    </row>
    <row r="85" customFormat="false" ht="15" hidden="false" customHeight="false" outlineLevel="0" collapsed="false">
      <c r="A85" s="11"/>
      <c r="B85" s="10"/>
      <c r="C85" s="10"/>
      <c r="D85" s="10"/>
      <c r="E85" s="10"/>
      <c r="F85" s="12"/>
      <c r="G85" s="12"/>
      <c r="H85" s="13"/>
      <c r="I85" s="10"/>
      <c r="J85" s="14" t="str">
        <f aca="false">IF(OR(F85="",G85="",F85=0),"",G85/F85)</f>
        <v/>
      </c>
      <c r="K85" s="15" t="str">
        <f aca="false">IF(OR(H85="",R85=""),"",IF(H85-R85&lt;=0,"",H85-R85))</f>
        <v/>
      </c>
      <c r="L85" s="16" t="str">
        <f aca="false">IF(OR(K85="",F85="",F85=0),"",K85/F85)</f>
        <v/>
      </c>
      <c r="M85" s="17" t="str">
        <f aca="false">IF(OR(K85="",G85=""),"",G85/K85)</f>
        <v/>
      </c>
      <c r="N85" s="18" t="str">
        <f aca="false">IF(B85="","",IF(COUNTIF(Veículos!$A$5:$A$54,B85)=0,"Placa não cadastrada",IF(U85="","OK",LEFT(U85,LEN(U85)-2))))</f>
        <v/>
      </c>
      <c r="O85" s="19" t="str">
        <f aca="false">IFERROR(INDEX(Veículos!$D$5:$D$54,MATCH(B85,Veículos!$A$5:$A$54,0)),"")</f>
        <v/>
      </c>
      <c r="P85" s="19" t="str">
        <f aca="false">IFERROR(INDEX(Veículos!$E$5:$E$54,MATCH(B85,Veículos!$A$5:$A$54,0)),"")</f>
        <v/>
      </c>
      <c r="Q85" s="19" t="str">
        <f aca="false">IFERROR(INDEX(Veículos!$F$5:$F$54,MATCH(B85,Veículos!$A$5:$A$54,0)),"")</f>
        <v/>
      </c>
      <c r="R85" s="19" t="str">
        <f aca="false">IF(OR(B85="",COUNTIF($B$4:B84,B85)=0),"",LOOKUP(2,1/($B$4:B84=B85),$H$4:H84))</f>
        <v/>
      </c>
      <c r="S85" s="19" t="str">
        <f aca="false">IF(OR(A85="",E85="",J85=""),"",IFERROR(AVERAGEIFS($J$5:$J$504,$E$5:$E$504,E85,$A$5:$A$504,"&gt;="&amp;DATE(YEAR(A85),MONTH(A85),1),$A$5:$A$504,"&lt;="&amp;EOMONTH(A85,0)),""))</f>
        <v/>
      </c>
      <c r="T85" s="19" t="n">
        <f aca="false">IF(K85="",0,F85)</f>
        <v>0</v>
      </c>
      <c r="U85" s="19" t="str">
        <f aca="false">IF(OR(F85="",O85=""),"",IF(F85&gt;O85,"Litros acima do tanque; ",""))&amp;IF(OR(H85="",R85=""),"",IF(H85&lt;=R85,"Odômetro não avançou; ",""))&amp;IF(OR(L85="",P85=""),"",IF(L85&lt;P85,"Consumo abaixo do esperado; ",""))&amp;IF(OR(L85="",Q85=""),"",IF(L85&gt;Q85,"Consumo acima do esperado; ",""))&amp;IF(OR(J85="",S85=""),"",IF(J85&gt;S85*(1+Parâmetros!$B$4),"Preço acima da média do mês; ",""))</f>
        <v/>
      </c>
    </row>
    <row r="86" customFormat="false" ht="15" hidden="false" customHeight="false" outlineLevel="0" collapsed="false">
      <c r="A86" s="11"/>
      <c r="B86" s="10"/>
      <c r="C86" s="10"/>
      <c r="D86" s="10"/>
      <c r="E86" s="10"/>
      <c r="F86" s="12"/>
      <c r="G86" s="12"/>
      <c r="H86" s="13"/>
      <c r="I86" s="10"/>
      <c r="J86" s="14" t="str">
        <f aca="false">IF(OR(F86="",G86="",F86=0),"",G86/F86)</f>
        <v/>
      </c>
      <c r="K86" s="15" t="str">
        <f aca="false">IF(OR(H86="",R86=""),"",IF(H86-R86&lt;=0,"",H86-R86))</f>
        <v/>
      </c>
      <c r="L86" s="16" t="str">
        <f aca="false">IF(OR(K86="",F86="",F86=0),"",K86/F86)</f>
        <v/>
      </c>
      <c r="M86" s="17" t="str">
        <f aca="false">IF(OR(K86="",G86=""),"",G86/K86)</f>
        <v/>
      </c>
      <c r="N86" s="18" t="str">
        <f aca="false">IF(B86="","",IF(COUNTIF(Veículos!$A$5:$A$54,B86)=0,"Placa não cadastrada",IF(U86="","OK",LEFT(U86,LEN(U86)-2))))</f>
        <v/>
      </c>
      <c r="O86" s="19" t="str">
        <f aca="false">IFERROR(INDEX(Veículos!$D$5:$D$54,MATCH(B86,Veículos!$A$5:$A$54,0)),"")</f>
        <v/>
      </c>
      <c r="P86" s="19" t="str">
        <f aca="false">IFERROR(INDEX(Veículos!$E$5:$E$54,MATCH(B86,Veículos!$A$5:$A$54,0)),"")</f>
        <v/>
      </c>
      <c r="Q86" s="19" t="str">
        <f aca="false">IFERROR(INDEX(Veículos!$F$5:$F$54,MATCH(B86,Veículos!$A$5:$A$54,0)),"")</f>
        <v/>
      </c>
      <c r="R86" s="19" t="str">
        <f aca="false">IF(OR(B86="",COUNTIF($B$4:B85,B86)=0),"",LOOKUP(2,1/($B$4:B85=B86),$H$4:H85))</f>
        <v/>
      </c>
      <c r="S86" s="19" t="str">
        <f aca="false">IF(OR(A86="",E86="",J86=""),"",IFERROR(AVERAGEIFS($J$5:$J$504,$E$5:$E$504,E86,$A$5:$A$504,"&gt;="&amp;DATE(YEAR(A86),MONTH(A86),1),$A$5:$A$504,"&lt;="&amp;EOMONTH(A86,0)),""))</f>
        <v/>
      </c>
      <c r="T86" s="19" t="n">
        <f aca="false">IF(K86="",0,F86)</f>
        <v>0</v>
      </c>
      <c r="U86" s="19" t="str">
        <f aca="false">IF(OR(F86="",O86=""),"",IF(F86&gt;O86,"Litros acima do tanque; ",""))&amp;IF(OR(H86="",R86=""),"",IF(H86&lt;=R86,"Odômetro não avançou; ",""))&amp;IF(OR(L86="",P86=""),"",IF(L86&lt;P86,"Consumo abaixo do esperado; ",""))&amp;IF(OR(L86="",Q86=""),"",IF(L86&gt;Q86,"Consumo acima do esperado; ",""))&amp;IF(OR(J86="",S86=""),"",IF(J86&gt;S86*(1+Parâmetros!$B$4),"Preço acima da média do mês; ",""))</f>
        <v/>
      </c>
    </row>
    <row r="87" customFormat="false" ht="15" hidden="false" customHeight="false" outlineLevel="0" collapsed="false">
      <c r="A87" s="11"/>
      <c r="B87" s="10"/>
      <c r="C87" s="10"/>
      <c r="D87" s="10"/>
      <c r="E87" s="10"/>
      <c r="F87" s="12"/>
      <c r="G87" s="12"/>
      <c r="H87" s="13"/>
      <c r="I87" s="10"/>
      <c r="J87" s="14" t="str">
        <f aca="false">IF(OR(F87="",G87="",F87=0),"",G87/F87)</f>
        <v/>
      </c>
      <c r="K87" s="15" t="str">
        <f aca="false">IF(OR(H87="",R87=""),"",IF(H87-R87&lt;=0,"",H87-R87))</f>
        <v/>
      </c>
      <c r="L87" s="16" t="str">
        <f aca="false">IF(OR(K87="",F87="",F87=0),"",K87/F87)</f>
        <v/>
      </c>
      <c r="M87" s="17" t="str">
        <f aca="false">IF(OR(K87="",G87=""),"",G87/K87)</f>
        <v/>
      </c>
      <c r="N87" s="18" t="str">
        <f aca="false">IF(B87="","",IF(COUNTIF(Veículos!$A$5:$A$54,B87)=0,"Placa não cadastrada",IF(U87="","OK",LEFT(U87,LEN(U87)-2))))</f>
        <v/>
      </c>
      <c r="O87" s="19" t="str">
        <f aca="false">IFERROR(INDEX(Veículos!$D$5:$D$54,MATCH(B87,Veículos!$A$5:$A$54,0)),"")</f>
        <v/>
      </c>
      <c r="P87" s="19" t="str">
        <f aca="false">IFERROR(INDEX(Veículos!$E$5:$E$54,MATCH(B87,Veículos!$A$5:$A$54,0)),"")</f>
        <v/>
      </c>
      <c r="Q87" s="19" t="str">
        <f aca="false">IFERROR(INDEX(Veículos!$F$5:$F$54,MATCH(B87,Veículos!$A$5:$A$54,0)),"")</f>
        <v/>
      </c>
      <c r="R87" s="19" t="str">
        <f aca="false">IF(OR(B87="",COUNTIF($B$4:B86,B87)=0),"",LOOKUP(2,1/($B$4:B86=B87),$H$4:H86))</f>
        <v/>
      </c>
      <c r="S87" s="19" t="str">
        <f aca="false">IF(OR(A87="",E87="",J87=""),"",IFERROR(AVERAGEIFS($J$5:$J$504,$E$5:$E$504,E87,$A$5:$A$504,"&gt;="&amp;DATE(YEAR(A87),MONTH(A87),1),$A$5:$A$504,"&lt;="&amp;EOMONTH(A87,0)),""))</f>
        <v/>
      </c>
      <c r="T87" s="19" t="n">
        <f aca="false">IF(K87="",0,F87)</f>
        <v>0</v>
      </c>
      <c r="U87" s="19" t="str">
        <f aca="false">IF(OR(F87="",O87=""),"",IF(F87&gt;O87,"Litros acima do tanque; ",""))&amp;IF(OR(H87="",R87=""),"",IF(H87&lt;=R87,"Odômetro não avançou; ",""))&amp;IF(OR(L87="",P87=""),"",IF(L87&lt;P87,"Consumo abaixo do esperado; ",""))&amp;IF(OR(L87="",Q87=""),"",IF(L87&gt;Q87,"Consumo acima do esperado; ",""))&amp;IF(OR(J87="",S87=""),"",IF(J87&gt;S87*(1+Parâmetros!$B$4),"Preço acima da média do mês; ",""))</f>
        <v/>
      </c>
    </row>
    <row r="88" customFormat="false" ht="15" hidden="false" customHeight="false" outlineLevel="0" collapsed="false">
      <c r="A88" s="11"/>
      <c r="B88" s="10"/>
      <c r="C88" s="10"/>
      <c r="D88" s="10"/>
      <c r="E88" s="10"/>
      <c r="F88" s="12"/>
      <c r="G88" s="12"/>
      <c r="H88" s="13"/>
      <c r="I88" s="10"/>
      <c r="J88" s="14" t="str">
        <f aca="false">IF(OR(F88="",G88="",F88=0),"",G88/F88)</f>
        <v/>
      </c>
      <c r="K88" s="15" t="str">
        <f aca="false">IF(OR(H88="",R88=""),"",IF(H88-R88&lt;=0,"",H88-R88))</f>
        <v/>
      </c>
      <c r="L88" s="16" t="str">
        <f aca="false">IF(OR(K88="",F88="",F88=0),"",K88/F88)</f>
        <v/>
      </c>
      <c r="M88" s="17" t="str">
        <f aca="false">IF(OR(K88="",G88=""),"",G88/K88)</f>
        <v/>
      </c>
      <c r="N88" s="18" t="str">
        <f aca="false">IF(B88="","",IF(COUNTIF(Veículos!$A$5:$A$54,B88)=0,"Placa não cadastrada",IF(U88="","OK",LEFT(U88,LEN(U88)-2))))</f>
        <v/>
      </c>
      <c r="O88" s="19" t="str">
        <f aca="false">IFERROR(INDEX(Veículos!$D$5:$D$54,MATCH(B88,Veículos!$A$5:$A$54,0)),"")</f>
        <v/>
      </c>
      <c r="P88" s="19" t="str">
        <f aca="false">IFERROR(INDEX(Veículos!$E$5:$E$54,MATCH(B88,Veículos!$A$5:$A$54,0)),"")</f>
        <v/>
      </c>
      <c r="Q88" s="19" t="str">
        <f aca="false">IFERROR(INDEX(Veículos!$F$5:$F$54,MATCH(B88,Veículos!$A$5:$A$54,0)),"")</f>
        <v/>
      </c>
      <c r="R88" s="19" t="str">
        <f aca="false">IF(OR(B88="",COUNTIF($B$4:B87,B88)=0),"",LOOKUP(2,1/($B$4:B87=B88),$H$4:H87))</f>
        <v/>
      </c>
      <c r="S88" s="19" t="str">
        <f aca="false">IF(OR(A88="",E88="",J88=""),"",IFERROR(AVERAGEIFS($J$5:$J$504,$E$5:$E$504,E88,$A$5:$A$504,"&gt;="&amp;DATE(YEAR(A88),MONTH(A88),1),$A$5:$A$504,"&lt;="&amp;EOMONTH(A88,0)),""))</f>
        <v/>
      </c>
      <c r="T88" s="19" t="n">
        <f aca="false">IF(K88="",0,F88)</f>
        <v>0</v>
      </c>
      <c r="U88" s="19" t="str">
        <f aca="false">IF(OR(F88="",O88=""),"",IF(F88&gt;O88,"Litros acima do tanque; ",""))&amp;IF(OR(H88="",R88=""),"",IF(H88&lt;=R88,"Odômetro não avançou; ",""))&amp;IF(OR(L88="",P88=""),"",IF(L88&lt;P88,"Consumo abaixo do esperado; ",""))&amp;IF(OR(L88="",Q88=""),"",IF(L88&gt;Q88,"Consumo acima do esperado; ",""))&amp;IF(OR(J88="",S88=""),"",IF(J88&gt;S88*(1+Parâmetros!$B$4),"Preço acima da média do mês; ",""))</f>
        <v/>
      </c>
    </row>
    <row r="89" customFormat="false" ht="15" hidden="false" customHeight="false" outlineLevel="0" collapsed="false">
      <c r="A89" s="11"/>
      <c r="B89" s="10"/>
      <c r="C89" s="10"/>
      <c r="D89" s="10"/>
      <c r="E89" s="10"/>
      <c r="F89" s="12"/>
      <c r="G89" s="12"/>
      <c r="H89" s="13"/>
      <c r="I89" s="10"/>
      <c r="J89" s="14" t="str">
        <f aca="false">IF(OR(F89="",G89="",F89=0),"",G89/F89)</f>
        <v/>
      </c>
      <c r="K89" s="15" t="str">
        <f aca="false">IF(OR(H89="",R89=""),"",IF(H89-R89&lt;=0,"",H89-R89))</f>
        <v/>
      </c>
      <c r="L89" s="16" t="str">
        <f aca="false">IF(OR(K89="",F89="",F89=0),"",K89/F89)</f>
        <v/>
      </c>
      <c r="M89" s="17" t="str">
        <f aca="false">IF(OR(K89="",G89=""),"",G89/K89)</f>
        <v/>
      </c>
      <c r="N89" s="18" t="str">
        <f aca="false">IF(B89="","",IF(COUNTIF(Veículos!$A$5:$A$54,B89)=0,"Placa não cadastrada",IF(U89="","OK",LEFT(U89,LEN(U89)-2))))</f>
        <v/>
      </c>
      <c r="O89" s="19" t="str">
        <f aca="false">IFERROR(INDEX(Veículos!$D$5:$D$54,MATCH(B89,Veículos!$A$5:$A$54,0)),"")</f>
        <v/>
      </c>
      <c r="P89" s="19" t="str">
        <f aca="false">IFERROR(INDEX(Veículos!$E$5:$E$54,MATCH(B89,Veículos!$A$5:$A$54,0)),"")</f>
        <v/>
      </c>
      <c r="Q89" s="19" t="str">
        <f aca="false">IFERROR(INDEX(Veículos!$F$5:$F$54,MATCH(B89,Veículos!$A$5:$A$54,0)),"")</f>
        <v/>
      </c>
      <c r="R89" s="19" t="str">
        <f aca="false">IF(OR(B89="",COUNTIF($B$4:B88,B89)=0),"",LOOKUP(2,1/($B$4:B88=B89),$H$4:H88))</f>
        <v/>
      </c>
      <c r="S89" s="19" t="str">
        <f aca="false">IF(OR(A89="",E89="",J89=""),"",IFERROR(AVERAGEIFS($J$5:$J$504,$E$5:$E$504,E89,$A$5:$A$504,"&gt;="&amp;DATE(YEAR(A89),MONTH(A89),1),$A$5:$A$504,"&lt;="&amp;EOMONTH(A89,0)),""))</f>
        <v/>
      </c>
      <c r="T89" s="19" t="n">
        <f aca="false">IF(K89="",0,F89)</f>
        <v>0</v>
      </c>
      <c r="U89" s="19" t="str">
        <f aca="false">IF(OR(F89="",O89=""),"",IF(F89&gt;O89,"Litros acima do tanque; ",""))&amp;IF(OR(H89="",R89=""),"",IF(H89&lt;=R89,"Odômetro não avançou; ",""))&amp;IF(OR(L89="",P89=""),"",IF(L89&lt;P89,"Consumo abaixo do esperado; ",""))&amp;IF(OR(L89="",Q89=""),"",IF(L89&gt;Q89,"Consumo acima do esperado; ",""))&amp;IF(OR(J89="",S89=""),"",IF(J89&gt;S89*(1+Parâmetros!$B$4),"Preço acima da média do mês; ",""))</f>
        <v/>
      </c>
    </row>
    <row r="90" customFormat="false" ht="15" hidden="false" customHeight="false" outlineLevel="0" collapsed="false">
      <c r="A90" s="11"/>
      <c r="B90" s="10"/>
      <c r="C90" s="10"/>
      <c r="D90" s="10"/>
      <c r="E90" s="10"/>
      <c r="F90" s="12"/>
      <c r="G90" s="12"/>
      <c r="H90" s="13"/>
      <c r="I90" s="10"/>
      <c r="J90" s="14" t="str">
        <f aca="false">IF(OR(F90="",G90="",F90=0),"",G90/F90)</f>
        <v/>
      </c>
      <c r="K90" s="15" t="str">
        <f aca="false">IF(OR(H90="",R90=""),"",IF(H90-R90&lt;=0,"",H90-R90))</f>
        <v/>
      </c>
      <c r="L90" s="16" t="str">
        <f aca="false">IF(OR(K90="",F90="",F90=0),"",K90/F90)</f>
        <v/>
      </c>
      <c r="M90" s="17" t="str">
        <f aca="false">IF(OR(K90="",G90=""),"",G90/K90)</f>
        <v/>
      </c>
      <c r="N90" s="18" t="str">
        <f aca="false">IF(B90="","",IF(COUNTIF(Veículos!$A$5:$A$54,B90)=0,"Placa não cadastrada",IF(U90="","OK",LEFT(U90,LEN(U90)-2))))</f>
        <v/>
      </c>
      <c r="O90" s="19" t="str">
        <f aca="false">IFERROR(INDEX(Veículos!$D$5:$D$54,MATCH(B90,Veículos!$A$5:$A$54,0)),"")</f>
        <v/>
      </c>
      <c r="P90" s="19" t="str">
        <f aca="false">IFERROR(INDEX(Veículos!$E$5:$E$54,MATCH(B90,Veículos!$A$5:$A$54,0)),"")</f>
        <v/>
      </c>
      <c r="Q90" s="19" t="str">
        <f aca="false">IFERROR(INDEX(Veículos!$F$5:$F$54,MATCH(B90,Veículos!$A$5:$A$54,0)),"")</f>
        <v/>
      </c>
      <c r="R90" s="19" t="str">
        <f aca="false">IF(OR(B90="",COUNTIF($B$4:B89,B90)=0),"",LOOKUP(2,1/($B$4:B89=B90),$H$4:H89))</f>
        <v/>
      </c>
      <c r="S90" s="19" t="str">
        <f aca="false">IF(OR(A90="",E90="",J90=""),"",IFERROR(AVERAGEIFS($J$5:$J$504,$E$5:$E$504,E90,$A$5:$A$504,"&gt;="&amp;DATE(YEAR(A90),MONTH(A90),1),$A$5:$A$504,"&lt;="&amp;EOMONTH(A90,0)),""))</f>
        <v/>
      </c>
      <c r="T90" s="19" t="n">
        <f aca="false">IF(K90="",0,F90)</f>
        <v>0</v>
      </c>
      <c r="U90" s="19" t="str">
        <f aca="false">IF(OR(F90="",O90=""),"",IF(F90&gt;O90,"Litros acima do tanque; ",""))&amp;IF(OR(H90="",R90=""),"",IF(H90&lt;=R90,"Odômetro não avançou; ",""))&amp;IF(OR(L90="",P90=""),"",IF(L90&lt;P90,"Consumo abaixo do esperado; ",""))&amp;IF(OR(L90="",Q90=""),"",IF(L90&gt;Q90,"Consumo acima do esperado; ",""))&amp;IF(OR(J90="",S90=""),"",IF(J90&gt;S90*(1+Parâmetros!$B$4),"Preço acima da média do mês; ",""))</f>
        <v/>
      </c>
    </row>
    <row r="91" customFormat="false" ht="15" hidden="false" customHeight="false" outlineLevel="0" collapsed="false">
      <c r="A91" s="11"/>
      <c r="B91" s="10"/>
      <c r="C91" s="10"/>
      <c r="D91" s="10"/>
      <c r="E91" s="10"/>
      <c r="F91" s="12"/>
      <c r="G91" s="12"/>
      <c r="H91" s="13"/>
      <c r="I91" s="10"/>
      <c r="J91" s="14" t="str">
        <f aca="false">IF(OR(F91="",G91="",F91=0),"",G91/F91)</f>
        <v/>
      </c>
      <c r="K91" s="15" t="str">
        <f aca="false">IF(OR(H91="",R91=""),"",IF(H91-R91&lt;=0,"",H91-R91))</f>
        <v/>
      </c>
      <c r="L91" s="16" t="str">
        <f aca="false">IF(OR(K91="",F91="",F91=0),"",K91/F91)</f>
        <v/>
      </c>
      <c r="M91" s="17" t="str">
        <f aca="false">IF(OR(K91="",G91=""),"",G91/K91)</f>
        <v/>
      </c>
      <c r="N91" s="18" t="str">
        <f aca="false">IF(B91="","",IF(COUNTIF(Veículos!$A$5:$A$54,B91)=0,"Placa não cadastrada",IF(U91="","OK",LEFT(U91,LEN(U91)-2))))</f>
        <v/>
      </c>
      <c r="O91" s="19" t="str">
        <f aca="false">IFERROR(INDEX(Veículos!$D$5:$D$54,MATCH(B91,Veículos!$A$5:$A$54,0)),"")</f>
        <v/>
      </c>
      <c r="P91" s="19" t="str">
        <f aca="false">IFERROR(INDEX(Veículos!$E$5:$E$54,MATCH(B91,Veículos!$A$5:$A$54,0)),"")</f>
        <v/>
      </c>
      <c r="Q91" s="19" t="str">
        <f aca="false">IFERROR(INDEX(Veículos!$F$5:$F$54,MATCH(B91,Veículos!$A$5:$A$54,0)),"")</f>
        <v/>
      </c>
      <c r="R91" s="19" t="str">
        <f aca="false">IF(OR(B91="",COUNTIF($B$4:B90,B91)=0),"",LOOKUP(2,1/($B$4:B90=B91),$H$4:H90))</f>
        <v/>
      </c>
      <c r="S91" s="19" t="str">
        <f aca="false">IF(OR(A91="",E91="",J91=""),"",IFERROR(AVERAGEIFS($J$5:$J$504,$E$5:$E$504,E91,$A$5:$A$504,"&gt;="&amp;DATE(YEAR(A91),MONTH(A91),1),$A$5:$A$504,"&lt;="&amp;EOMONTH(A91,0)),""))</f>
        <v/>
      </c>
      <c r="T91" s="19" t="n">
        <f aca="false">IF(K91="",0,F91)</f>
        <v>0</v>
      </c>
      <c r="U91" s="19" t="str">
        <f aca="false">IF(OR(F91="",O91=""),"",IF(F91&gt;O91,"Litros acima do tanque; ",""))&amp;IF(OR(H91="",R91=""),"",IF(H91&lt;=R91,"Odômetro não avançou; ",""))&amp;IF(OR(L91="",P91=""),"",IF(L91&lt;P91,"Consumo abaixo do esperado; ",""))&amp;IF(OR(L91="",Q91=""),"",IF(L91&gt;Q91,"Consumo acima do esperado; ",""))&amp;IF(OR(J91="",S91=""),"",IF(J91&gt;S91*(1+Parâmetros!$B$4),"Preço acima da média do mês; ",""))</f>
        <v/>
      </c>
    </row>
    <row r="92" customFormat="false" ht="15" hidden="false" customHeight="false" outlineLevel="0" collapsed="false">
      <c r="A92" s="11"/>
      <c r="B92" s="10"/>
      <c r="C92" s="10"/>
      <c r="D92" s="10"/>
      <c r="E92" s="10"/>
      <c r="F92" s="12"/>
      <c r="G92" s="12"/>
      <c r="H92" s="13"/>
      <c r="I92" s="10"/>
      <c r="J92" s="14" t="str">
        <f aca="false">IF(OR(F92="",G92="",F92=0),"",G92/F92)</f>
        <v/>
      </c>
      <c r="K92" s="15" t="str">
        <f aca="false">IF(OR(H92="",R92=""),"",IF(H92-R92&lt;=0,"",H92-R92))</f>
        <v/>
      </c>
      <c r="L92" s="16" t="str">
        <f aca="false">IF(OR(K92="",F92="",F92=0),"",K92/F92)</f>
        <v/>
      </c>
      <c r="M92" s="17" t="str">
        <f aca="false">IF(OR(K92="",G92=""),"",G92/K92)</f>
        <v/>
      </c>
      <c r="N92" s="18" t="str">
        <f aca="false">IF(B92="","",IF(COUNTIF(Veículos!$A$5:$A$54,B92)=0,"Placa não cadastrada",IF(U92="","OK",LEFT(U92,LEN(U92)-2))))</f>
        <v/>
      </c>
      <c r="O92" s="19" t="str">
        <f aca="false">IFERROR(INDEX(Veículos!$D$5:$D$54,MATCH(B92,Veículos!$A$5:$A$54,0)),"")</f>
        <v/>
      </c>
      <c r="P92" s="19" t="str">
        <f aca="false">IFERROR(INDEX(Veículos!$E$5:$E$54,MATCH(B92,Veículos!$A$5:$A$54,0)),"")</f>
        <v/>
      </c>
      <c r="Q92" s="19" t="str">
        <f aca="false">IFERROR(INDEX(Veículos!$F$5:$F$54,MATCH(B92,Veículos!$A$5:$A$54,0)),"")</f>
        <v/>
      </c>
      <c r="R92" s="19" t="str">
        <f aca="false">IF(OR(B92="",COUNTIF($B$4:B91,B92)=0),"",LOOKUP(2,1/($B$4:B91=B92),$H$4:H91))</f>
        <v/>
      </c>
      <c r="S92" s="19" t="str">
        <f aca="false">IF(OR(A92="",E92="",J92=""),"",IFERROR(AVERAGEIFS($J$5:$J$504,$E$5:$E$504,E92,$A$5:$A$504,"&gt;="&amp;DATE(YEAR(A92),MONTH(A92),1),$A$5:$A$504,"&lt;="&amp;EOMONTH(A92,0)),""))</f>
        <v/>
      </c>
      <c r="T92" s="19" t="n">
        <f aca="false">IF(K92="",0,F92)</f>
        <v>0</v>
      </c>
      <c r="U92" s="19" t="str">
        <f aca="false">IF(OR(F92="",O92=""),"",IF(F92&gt;O92,"Litros acima do tanque; ",""))&amp;IF(OR(H92="",R92=""),"",IF(H92&lt;=R92,"Odômetro não avançou; ",""))&amp;IF(OR(L92="",P92=""),"",IF(L92&lt;P92,"Consumo abaixo do esperado; ",""))&amp;IF(OR(L92="",Q92=""),"",IF(L92&gt;Q92,"Consumo acima do esperado; ",""))&amp;IF(OR(J92="",S92=""),"",IF(J92&gt;S92*(1+Parâmetros!$B$4),"Preço acima da média do mês; ",""))</f>
        <v/>
      </c>
    </row>
    <row r="93" customFormat="false" ht="15" hidden="false" customHeight="false" outlineLevel="0" collapsed="false">
      <c r="A93" s="11"/>
      <c r="B93" s="10"/>
      <c r="C93" s="10"/>
      <c r="D93" s="10"/>
      <c r="E93" s="10"/>
      <c r="F93" s="12"/>
      <c r="G93" s="12"/>
      <c r="H93" s="13"/>
      <c r="I93" s="10"/>
      <c r="J93" s="14" t="str">
        <f aca="false">IF(OR(F93="",G93="",F93=0),"",G93/F93)</f>
        <v/>
      </c>
      <c r="K93" s="15" t="str">
        <f aca="false">IF(OR(H93="",R93=""),"",IF(H93-R93&lt;=0,"",H93-R93))</f>
        <v/>
      </c>
      <c r="L93" s="16" t="str">
        <f aca="false">IF(OR(K93="",F93="",F93=0),"",K93/F93)</f>
        <v/>
      </c>
      <c r="M93" s="17" t="str">
        <f aca="false">IF(OR(K93="",G93=""),"",G93/K93)</f>
        <v/>
      </c>
      <c r="N93" s="18" t="str">
        <f aca="false">IF(B93="","",IF(COUNTIF(Veículos!$A$5:$A$54,B93)=0,"Placa não cadastrada",IF(U93="","OK",LEFT(U93,LEN(U93)-2))))</f>
        <v/>
      </c>
      <c r="O93" s="19" t="str">
        <f aca="false">IFERROR(INDEX(Veículos!$D$5:$D$54,MATCH(B93,Veículos!$A$5:$A$54,0)),"")</f>
        <v/>
      </c>
      <c r="P93" s="19" t="str">
        <f aca="false">IFERROR(INDEX(Veículos!$E$5:$E$54,MATCH(B93,Veículos!$A$5:$A$54,0)),"")</f>
        <v/>
      </c>
      <c r="Q93" s="19" t="str">
        <f aca="false">IFERROR(INDEX(Veículos!$F$5:$F$54,MATCH(B93,Veículos!$A$5:$A$54,0)),"")</f>
        <v/>
      </c>
      <c r="R93" s="19" t="str">
        <f aca="false">IF(OR(B93="",COUNTIF($B$4:B92,B93)=0),"",LOOKUP(2,1/($B$4:B92=B93),$H$4:H92))</f>
        <v/>
      </c>
      <c r="S93" s="19" t="str">
        <f aca="false">IF(OR(A93="",E93="",J93=""),"",IFERROR(AVERAGEIFS($J$5:$J$504,$E$5:$E$504,E93,$A$5:$A$504,"&gt;="&amp;DATE(YEAR(A93),MONTH(A93),1),$A$5:$A$504,"&lt;="&amp;EOMONTH(A93,0)),""))</f>
        <v/>
      </c>
      <c r="T93" s="19" t="n">
        <f aca="false">IF(K93="",0,F93)</f>
        <v>0</v>
      </c>
      <c r="U93" s="19" t="str">
        <f aca="false">IF(OR(F93="",O93=""),"",IF(F93&gt;O93,"Litros acima do tanque; ",""))&amp;IF(OR(H93="",R93=""),"",IF(H93&lt;=R93,"Odômetro não avançou; ",""))&amp;IF(OR(L93="",P93=""),"",IF(L93&lt;P93,"Consumo abaixo do esperado; ",""))&amp;IF(OR(L93="",Q93=""),"",IF(L93&gt;Q93,"Consumo acima do esperado; ",""))&amp;IF(OR(J93="",S93=""),"",IF(J93&gt;S93*(1+Parâmetros!$B$4),"Preço acima da média do mês; ",""))</f>
        <v/>
      </c>
    </row>
    <row r="94" customFormat="false" ht="15" hidden="false" customHeight="false" outlineLevel="0" collapsed="false">
      <c r="A94" s="11"/>
      <c r="B94" s="10"/>
      <c r="C94" s="10"/>
      <c r="D94" s="10"/>
      <c r="E94" s="10"/>
      <c r="F94" s="12"/>
      <c r="G94" s="12"/>
      <c r="H94" s="13"/>
      <c r="I94" s="10"/>
      <c r="J94" s="14" t="str">
        <f aca="false">IF(OR(F94="",G94="",F94=0),"",G94/F94)</f>
        <v/>
      </c>
      <c r="K94" s="15" t="str">
        <f aca="false">IF(OR(H94="",R94=""),"",IF(H94-R94&lt;=0,"",H94-R94))</f>
        <v/>
      </c>
      <c r="L94" s="16" t="str">
        <f aca="false">IF(OR(K94="",F94="",F94=0),"",K94/F94)</f>
        <v/>
      </c>
      <c r="M94" s="17" t="str">
        <f aca="false">IF(OR(K94="",G94=""),"",G94/K94)</f>
        <v/>
      </c>
      <c r="N94" s="18" t="str">
        <f aca="false">IF(B94="","",IF(COUNTIF(Veículos!$A$5:$A$54,B94)=0,"Placa não cadastrada",IF(U94="","OK",LEFT(U94,LEN(U94)-2))))</f>
        <v/>
      </c>
      <c r="O94" s="19" t="str">
        <f aca="false">IFERROR(INDEX(Veículos!$D$5:$D$54,MATCH(B94,Veículos!$A$5:$A$54,0)),"")</f>
        <v/>
      </c>
      <c r="P94" s="19" t="str">
        <f aca="false">IFERROR(INDEX(Veículos!$E$5:$E$54,MATCH(B94,Veículos!$A$5:$A$54,0)),"")</f>
        <v/>
      </c>
      <c r="Q94" s="19" t="str">
        <f aca="false">IFERROR(INDEX(Veículos!$F$5:$F$54,MATCH(B94,Veículos!$A$5:$A$54,0)),"")</f>
        <v/>
      </c>
      <c r="R94" s="19" t="str">
        <f aca="false">IF(OR(B94="",COUNTIF($B$4:B93,B94)=0),"",LOOKUP(2,1/($B$4:B93=B94),$H$4:H93))</f>
        <v/>
      </c>
      <c r="S94" s="19" t="str">
        <f aca="false">IF(OR(A94="",E94="",J94=""),"",IFERROR(AVERAGEIFS($J$5:$J$504,$E$5:$E$504,E94,$A$5:$A$504,"&gt;="&amp;DATE(YEAR(A94),MONTH(A94),1),$A$5:$A$504,"&lt;="&amp;EOMONTH(A94,0)),""))</f>
        <v/>
      </c>
      <c r="T94" s="19" t="n">
        <f aca="false">IF(K94="",0,F94)</f>
        <v>0</v>
      </c>
      <c r="U94" s="19" t="str">
        <f aca="false">IF(OR(F94="",O94=""),"",IF(F94&gt;O94,"Litros acima do tanque; ",""))&amp;IF(OR(H94="",R94=""),"",IF(H94&lt;=R94,"Odômetro não avançou; ",""))&amp;IF(OR(L94="",P94=""),"",IF(L94&lt;P94,"Consumo abaixo do esperado; ",""))&amp;IF(OR(L94="",Q94=""),"",IF(L94&gt;Q94,"Consumo acima do esperado; ",""))&amp;IF(OR(J94="",S94=""),"",IF(J94&gt;S94*(1+Parâmetros!$B$4),"Preço acima da média do mês; ",""))</f>
        <v/>
      </c>
    </row>
    <row r="95" customFormat="false" ht="15" hidden="false" customHeight="false" outlineLevel="0" collapsed="false">
      <c r="A95" s="11"/>
      <c r="B95" s="10"/>
      <c r="C95" s="10"/>
      <c r="D95" s="10"/>
      <c r="E95" s="10"/>
      <c r="F95" s="12"/>
      <c r="G95" s="12"/>
      <c r="H95" s="13"/>
      <c r="I95" s="10"/>
      <c r="J95" s="14" t="str">
        <f aca="false">IF(OR(F95="",G95="",F95=0),"",G95/F95)</f>
        <v/>
      </c>
      <c r="K95" s="15" t="str">
        <f aca="false">IF(OR(H95="",R95=""),"",IF(H95-R95&lt;=0,"",H95-R95))</f>
        <v/>
      </c>
      <c r="L95" s="16" t="str">
        <f aca="false">IF(OR(K95="",F95="",F95=0),"",K95/F95)</f>
        <v/>
      </c>
      <c r="M95" s="17" t="str">
        <f aca="false">IF(OR(K95="",G95=""),"",G95/K95)</f>
        <v/>
      </c>
      <c r="N95" s="18" t="str">
        <f aca="false">IF(B95="","",IF(COUNTIF(Veículos!$A$5:$A$54,B95)=0,"Placa não cadastrada",IF(U95="","OK",LEFT(U95,LEN(U95)-2))))</f>
        <v/>
      </c>
      <c r="O95" s="19" t="str">
        <f aca="false">IFERROR(INDEX(Veículos!$D$5:$D$54,MATCH(B95,Veículos!$A$5:$A$54,0)),"")</f>
        <v/>
      </c>
      <c r="P95" s="19" t="str">
        <f aca="false">IFERROR(INDEX(Veículos!$E$5:$E$54,MATCH(B95,Veículos!$A$5:$A$54,0)),"")</f>
        <v/>
      </c>
      <c r="Q95" s="19" t="str">
        <f aca="false">IFERROR(INDEX(Veículos!$F$5:$F$54,MATCH(B95,Veículos!$A$5:$A$54,0)),"")</f>
        <v/>
      </c>
      <c r="R95" s="19" t="str">
        <f aca="false">IF(OR(B95="",COUNTIF($B$4:B94,B95)=0),"",LOOKUP(2,1/($B$4:B94=B95),$H$4:H94))</f>
        <v/>
      </c>
      <c r="S95" s="19" t="str">
        <f aca="false">IF(OR(A95="",E95="",J95=""),"",IFERROR(AVERAGEIFS($J$5:$J$504,$E$5:$E$504,E95,$A$5:$A$504,"&gt;="&amp;DATE(YEAR(A95),MONTH(A95),1),$A$5:$A$504,"&lt;="&amp;EOMONTH(A95,0)),""))</f>
        <v/>
      </c>
      <c r="T95" s="19" t="n">
        <f aca="false">IF(K95="",0,F95)</f>
        <v>0</v>
      </c>
      <c r="U95" s="19" t="str">
        <f aca="false">IF(OR(F95="",O95=""),"",IF(F95&gt;O95,"Litros acima do tanque; ",""))&amp;IF(OR(H95="",R95=""),"",IF(H95&lt;=R95,"Odômetro não avançou; ",""))&amp;IF(OR(L95="",P95=""),"",IF(L95&lt;P95,"Consumo abaixo do esperado; ",""))&amp;IF(OR(L95="",Q95=""),"",IF(L95&gt;Q95,"Consumo acima do esperado; ",""))&amp;IF(OR(J95="",S95=""),"",IF(J95&gt;S95*(1+Parâmetros!$B$4),"Preço acima da média do mês; ",""))</f>
        <v/>
      </c>
    </row>
    <row r="96" customFormat="false" ht="15" hidden="false" customHeight="false" outlineLevel="0" collapsed="false">
      <c r="A96" s="11"/>
      <c r="B96" s="10"/>
      <c r="C96" s="10"/>
      <c r="D96" s="10"/>
      <c r="E96" s="10"/>
      <c r="F96" s="12"/>
      <c r="G96" s="12"/>
      <c r="H96" s="13"/>
      <c r="I96" s="10"/>
      <c r="J96" s="14" t="str">
        <f aca="false">IF(OR(F96="",G96="",F96=0),"",G96/F96)</f>
        <v/>
      </c>
      <c r="K96" s="15" t="str">
        <f aca="false">IF(OR(H96="",R96=""),"",IF(H96-R96&lt;=0,"",H96-R96))</f>
        <v/>
      </c>
      <c r="L96" s="16" t="str">
        <f aca="false">IF(OR(K96="",F96="",F96=0),"",K96/F96)</f>
        <v/>
      </c>
      <c r="M96" s="17" t="str">
        <f aca="false">IF(OR(K96="",G96=""),"",G96/K96)</f>
        <v/>
      </c>
      <c r="N96" s="18" t="str">
        <f aca="false">IF(B96="","",IF(COUNTIF(Veículos!$A$5:$A$54,B96)=0,"Placa não cadastrada",IF(U96="","OK",LEFT(U96,LEN(U96)-2))))</f>
        <v/>
      </c>
      <c r="O96" s="19" t="str">
        <f aca="false">IFERROR(INDEX(Veículos!$D$5:$D$54,MATCH(B96,Veículos!$A$5:$A$54,0)),"")</f>
        <v/>
      </c>
      <c r="P96" s="19" t="str">
        <f aca="false">IFERROR(INDEX(Veículos!$E$5:$E$54,MATCH(B96,Veículos!$A$5:$A$54,0)),"")</f>
        <v/>
      </c>
      <c r="Q96" s="19" t="str">
        <f aca="false">IFERROR(INDEX(Veículos!$F$5:$F$54,MATCH(B96,Veículos!$A$5:$A$54,0)),"")</f>
        <v/>
      </c>
      <c r="R96" s="19" t="str">
        <f aca="false">IF(OR(B96="",COUNTIF($B$4:B95,B96)=0),"",LOOKUP(2,1/($B$4:B95=B96),$H$4:H95))</f>
        <v/>
      </c>
      <c r="S96" s="19" t="str">
        <f aca="false">IF(OR(A96="",E96="",J96=""),"",IFERROR(AVERAGEIFS($J$5:$J$504,$E$5:$E$504,E96,$A$5:$A$504,"&gt;="&amp;DATE(YEAR(A96),MONTH(A96),1),$A$5:$A$504,"&lt;="&amp;EOMONTH(A96,0)),""))</f>
        <v/>
      </c>
      <c r="T96" s="19" t="n">
        <f aca="false">IF(K96="",0,F96)</f>
        <v>0</v>
      </c>
      <c r="U96" s="19" t="str">
        <f aca="false">IF(OR(F96="",O96=""),"",IF(F96&gt;O96,"Litros acima do tanque; ",""))&amp;IF(OR(H96="",R96=""),"",IF(H96&lt;=R96,"Odômetro não avançou; ",""))&amp;IF(OR(L96="",P96=""),"",IF(L96&lt;P96,"Consumo abaixo do esperado; ",""))&amp;IF(OR(L96="",Q96=""),"",IF(L96&gt;Q96,"Consumo acima do esperado; ",""))&amp;IF(OR(J96="",S96=""),"",IF(J96&gt;S96*(1+Parâmetros!$B$4),"Preço acima da média do mês; ",""))</f>
        <v/>
      </c>
    </row>
    <row r="97" customFormat="false" ht="15" hidden="false" customHeight="false" outlineLevel="0" collapsed="false">
      <c r="A97" s="11"/>
      <c r="B97" s="10"/>
      <c r="C97" s="10"/>
      <c r="D97" s="10"/>
      <c r="E97" s="10"/>
      <c r="F97" s="12"/>
      <c r="G97" s="12"/>
      <c r="H97" s="13"/>
      <c r="I97" s="10"/>
      <c r="J97" s="14" t="str">
        <f aca="false">IF(OR(F97="",G97="",F97=0),"",G97/F97)</f>
        <v/>
      </c>
      <c r="K97" s="15" t="str">
        <f aca="false">IF(OR(H97="",R97=""),"",IF(H97-R97&lt;=0,"",H97-R97))</f>
        <v/>
      </c>
      <c r="L97" s="16" t="str">
        <f aca="false">IF(OR(K97="",F97="",F97=0),"",K97/F97)</f>
        <v/>
      </c>
      <c r="M97" s="17" t="str">
        <f aca="false">IF(OR(K97="",G97=""),"",G97/K97)</f>
        <v/>
      </c>
      <c r="N97" s="18" t="str">
        <f aca="false">IF(B97="","",IF(COUNTIF(Veículos!$A$5:$A$54,B97)=0,"Placa não cadastrada",IF(U97="","OK",LEFT(U97,LEN(U97)-2))))</f>
        <v/>
      </c>
      <c r="O97" s="19" t="str">
        <f aca="false">IFERROR(INDEX(Veículos!$D$5:$D$54,MATCH(B97,Veículos!$A$5:$A$54,0)),"")</f>
        <v/>
      </c>
      <c r="P97" s="19" t="str">
        <f aca="false">IFERROR(INDEX(Veículos!$E$5:$E$54,MATCH(B97,Veículos!$A$5:$A$54,0)),"")</f>
        <v/>
      </c>
      <c r="Q97" s="19" t="str">
        <f aca="false">IFERROR(INDEX(Veículos!$F$5:$F$54,MATCH(B97,Veículos!$A$5:$A$54,0)),"")</f>
        <v/>
      </c>
      <c r="R97" s="19" t="str">
        <f aca="false">IF(OR(B97="",COUNTIF($B$4:B96,B97)=0),"",LOOKUP(2,1/($B$4:B96=B97),$H$4:H96))</f>
        <v/>
      </c>
      <c r="S97" s="19" t="str">
        <f aca="false">IF(OR(A97="",E97="",J97=""),"",IFERROR(AVERAGEIFS($J$5:$J$504,$E$5:$E$504,E97,$A$5:$A$504,"&gt;="&amp;DATE(YEAR(A97),MONTH(A97),1),$A$5:$A$504,"&lt;="&amp;EOMONTH(A97,0)),""))</f>
        <v/>
      </c>
      <c r="T97" s="19" t="n">
        <f aca="false">IF(K97="",0,F97)</f>
        <v>0</v>
      </c>
      <c r="U97" s="19" t="str">
        <f aca="false">IF(OR(F97="",O97=""),"",IF(F97&gt;O97,"Litros acima do tanque; ",""))&amp;IF(OR(H97="",R97=""),"",IF(H97&lt;=R97,"Odômetro não avançou; ",""))&amp;IF(OR(L97="",P97=""),"",IF(L97&lt;P97,"Consumo abaixo do esperado; ",""))&amp;IF(OR(L97="",Q97=""),"",IF(L97&gt;Q97,"Consumo acima do esperado; ",""))&amp;IF(OR(J97="",S97=""),"",IF(J97&gt;S97*(1+Parâmetros!$B$4),"Preço acima da média do mês; ",""))</f>
        <v/>
      </c>
    </row>
    <row r="98" customFormat="false" ht="15" hidden="false" customHeight="false" outlineLevel="0" collapsed="false">
      <c r="A98" s="11"/>
      <c r="B98" s="10"/>
      <c r="C98" s="10"/>
      <c r="D98" s="10"/>
      <c r="E98" s="10"/>
      <c r="F98" s="12"/>
      <c r="G98" s="12"/>
      <c r="H98" s="13"/>
      <c r="I98" s="10"/>
      <c r="J98" s="14" t="str">
        <f aca="false">IF(OR(F98="",G98="",F98=0),"",G98/F98)</f>
        <v/>
      </c>
      <c r="K98" s="15" t="str">
        <f aca="false">IF(OR(H98="",R98=""),"",IF(H98-R98&lt;=0,"",H98-R98))</f>
        <v/>
      </c>
      <c r="L98" s="16" t="str">
        <f aca="false">IF(OR(K98="",F98="",F98=0),"",K98/F98)</f>
        <v/>
      </c>
      <c r="M98" s="17" t="str">
        <f aca="false">IF(OR(K98="",G98=""),"",G98/K98)</f>
        <v/>
      </c>
      <c r="N98" s="18" t="str">
        <f aca="false">IF(B98="","",IF(COUNTIF(Veículos!$A$5:$A$54,B98)=0,"Placa não cadastrada",IF(U98="","OK",LEFT(U98,LEN(U98)-2))))</f>
        <v/>
      </c>
      <c r="O98" s="19" t="str">
        <f aca="false">IFERROR(INDEX(Veículos!$D$5:$D$54,MATCH(B98,Veículos!$A$5:$A$54,0)),"")</f>
        <v/>
      </c>
      <c r="P98" s="19" t="str">
        <f aca="false">IFERROR(INDEX(Veículos!$E$5:$E$54,MATCH(B98,Veículos!$A$5:$A$54,0)),"")</f>
        <v/>
      </c>
      <c r="Q98" s="19" t="str">
        <f aca="false">IFERROR(INDEX(Veículos!$F$5:$F$54,MATCH(B98,Veículos!$A$5:$A$54,0)),"")</f>
        <v/>
      </c>
      <c r="R98" s="19" t="str">
        <f aca="false">IF(OR(B98="",COUNTIF($B$4:B97,B98)=0),"",LOOKUP(2,1/($B$4:B97=B98),$H$4:H97))</f>
        <v/>
      </c>
      <c r="S98" s="19" t="str">
        <f aca="false">IF(OR(A98="",E98="",J98=""),"",IFERROR(AVERAGEIFS($J$5:$J$504,$E$5:$E$504,E98,$A$5:$A$504,"&gt;="&amp;DATE(YEAR(A98),MONTH(A98),1),$A$5:$A$504,"&lt;="&amp;EOMONTH(A98,0)),""))</f>
        <v/>
      </c>
      <c r="T98" s="19" t="n">
        <f aca="false">IF(K98="",0,F98)</f>
        <v>0</v>
      </c>
      <c r="U98" s="19" t="str">
        <f aca="false">IF(OR(F98="",O98=""),"",IF(F98&gt;O98,"Litros acima do tanque; ",""))&amp;IF(OR(H98="",R98=""),"",IF(H98&lt;=R98,"Odômetro não avançou; ",""))&amp;IF(OR(L98="",P98=""),"",IF(L98&lt;P98,"Consumo abaixo do esperado; ",""))&amp;IF(OR(L98="",Q98=""),"",IF(L98&gt;Q98,"Consumo acima do esperado; ",""))&amp;IF(OR(J98="",S98=""),"",IF(J98&gt;S98*(1+Parâmetros!$B$4),"Preço acima da média do mês; ",""))</f>
        <v/>
      </c>
    </row>
    <row r="99" customFormat="false" ht="15" hidden="false" customHeight="false" outlineLevel="0" collapsed="false">
      <c r="A99" s="11"/>
      <c r="B99" s="10"/>
      <c r="C99" s="10"/>
      <c r="D99" s="10"/>
      <c r="E99" s="10"/>
      <c r="F99" s="12"/>
      <c r="G99" s="12"/>
      <c r="H99" s="13"/>
      <c r="I99" s="10"/>
      <c r="J99" s="14" t="str">
        <f aca="false">IF(OR(F99="",G99="",F99=0),"",G99/F99)</f>
        <v/>
      </c>
      <c r="K99" s="15" t="str">
        <f aca="false">IF(OR(H99="",R99=""),"",IF(H99-R99&lt;=0,"",H99-R99))</f>
        <v/>
      </c>
      <c r="L99" s="16" t="str">
        <f aca="false">IF(OR(K99="",F99="",F99=0),"",K99/F99)</f>
        <v/>
      </c>
      <c r="M99" s="17" t="str">
        <f aca="false">IF(OR(K99="",G99=""),"",G99/K99)</f>
        <v/>
      </c>
      <c r="N99" s="18" t="str">
        <f aca="false">IF(B99="","",IF(COUNTIF(Veículos!$A$5:$A$54,B99)=0,"Placa não cadastrada",IF(U99="","OK",LEFT(U99,LEN(U99)-2))))</f>
        <v/>
      </c>
      <c r="O99" s="19" t="str">
        <f aca="false">IFERROR(INDEX(Veículos!$D$5:$D$54,MATCH(B99,Veículos!$A$5:$A$54,0)),"")</f>
        <v/>
      </c>
      <c r="P99" s="19" t="str">
        <f aca="false">IFERROR(INDEX(Veículos!$E$5:$E$54,MATCH(B99,Veículos!$A$5:$A$54,0)),"")</f>
        <v/>
      </c>
      <c r="Q99" s="19" t="str">
        <f aca="false">IFERROR(INDEX(Veículos!$F$5:$F$54,MATCH(B99,Veículos!$A$5:$A$54,0)),"")</f>
        <v/>
      </c>
      <c r="R99" s="19" t="str">
        <f aca="false">IF(OR(B99="",COUNTIF($B$4:B98,B99)=0),"",LOOKUP(2,1/($B$4:B98=B99),$H$4:H98))</f>
        <v/>
      </c>
      <c r="S99" s="19" t="str">
        <f aca="false">IF(OR(A99="",E99="",J99=""),"",IFERROR(AVERAGEIFS($J$5:$J$504,$E$5:$E$504,E99,$A$5:$A$504,"&gt;="&amp;DATE(YEAR(A99),MONTH(A99),1),$A$5:$A$504,"&lt;="&amp;EOMONTH(A99,0)),""))</f>
        <v/>
      </c>
      <c r="T99" s="19" t="n">
        <f aca="false">IF(K99="",0,F99)</f>
        <v>0</v>
      </c>
      <c r="U99" s="19" t="str">
        <f aca="false">IF(OR(F99="",O99=""),"",IF(F99&gt;O99,"Litros acima do tanque; ",""))&amp;IF(OR(H99="",R99=""),"",IF(H99&lt;=R99,"Odômetro não avançou; ",""))&amp;IF(OR(L99="",P99=""),"",IF(L99&lt;P99,"Consumo abaixo do esperado; ",""))&amp;IF(OR(L99="",Q99=""),"",IF(L99&gt;Q99,"Consumo acima do esperado; ",""))&amp;IF(OR(J99="",S99=""),"",IF(J99&gt;S99*(1+Parâmetros!$B$4),"Preço acima da média do mês; ",""))</f>
        <v/>
      </c>
    </row>
    <row r="100" customFormat="false" ht="15" hidden="false" customHeight="false" outlineLevel="0" collapsed="false">
      <c r="A100" s="11"/>
      <c r="B100" s="10"/>
      <c r="C100" s="10"/>
      <c r="D100" s="10"/>
      <c r="E100" s="10"/>
      <c r="F100" s="12"/>
      <c r="G100" s="12"/>
      <c r="H100" s="13"/>
      <c r="I100" s="10"/>
      <c r="J100" s="14" t="str">
        <f aca="false">IF(OR(F100="",G100="",F100=0),"",G100/F100)</f>
        <v/>
      </c>
      <c r="K100" s="15" t="str">
        <f aca="false">IF(OR(H100="",R100=""),"",IF(H100-R100&lt;=0,"",H100-R100))</f>
        <v/>
      </c>
      <c r="L100" s="16" t="str">
        <f aca="false">IF(OR(K100="",F100="",F100=0),"",K100/F100)</f>
        <v/>
      </c>
      <c r="M100" s="17" t="str">
        <f aca="false">IF(OR(K100="",G100=""),"",G100/K100)</f>
        <v/>
      </c>
      <c r="N100" s="18" t="str">
        <f aca="false">IF(B100="","",IF(COUNTIF(Veículos!$A$5:$A$54,B100)=0,"Placa não cadastrada",IF(U100="","OK",LEFT(U100,LEN(U100)-2))))</f>
        <v/>
      </c>
      <c r="O100" s="19" t="str">
        <f aca="false">IFERROR(INDEX(Veículos!$D$5:$D$54,MATCH(B100,Veículos!$A$5:$A$54,0)),"")</f>
        <v/>
      </c>
      <c r="P100" s="19" t="str">
        <f aca="false">IFERROR(INDEX(Veículos!$E$5:$E$54,MATCH(B100,Veículos!$A$5:$A$54,0)),"")</f>
        <v/>
      </c>
      <c r="Q100" s="19" t="str">
        <f aca="false">IFERROR(INDEX(Veículos!$F$5:$F$54,MATCH(B100,Veículos!$A$5:$A$54,0)),"")</f>
        <v/>
      </c>
      <c r="R100" s="19" t="str">
        <f aca="false">IF(OR(B100="",COUNTIF($B$4:B99,B100)=0),"",LOOKUP(2,1/($B$4:B99=B100),$H$4:H99))</f>
        <v/>
      </c>
      <c r="S100" s="19" t="str">
        <f aca="false">IF(OR(A100="",E100="",J100=""),"",IFERROR(AVERAGEIFS($J$5:$J$504,$E$5:$E$504,E100,$A$5:$A$504,"&gt;="&amp;DATE(YEAR(A100),MONTH(A100),1),$A$5:$A$504,"&lt;="&amp;EOMONTH(A100,0)),""))</f>
        <v/>
      </c>
      <c r="T100" s="19" t="n">
        <f aca="false">IF(K100="",0,F100)</f>
        <v>0</v>
      </c>
      <c r="U100" s="19" t="str">
        <f aca="false">IF(OR(F100="",O100=""),"",IF(F100&gt;O100,"Litros acima do tanque; ",""))&amp;IF(OR(H100="",R100=""),"",IF(H100&lt;=R100,"Odômetro não avançou; ",""))&amp;IF(OR(L100="",P100=""),"",IF(L100&lt;P100,"Consumo abaixo do esperado; ",""))&amp;IF(OR(L100="",Q100=""),"",IF(L100&gt;Q100,"Consumo acima do esperado; ",""))&amp;IF(OR(J100="",S100=""),"",IF(J100&gt;S100*(1+Parâmetros!$B$4),"Preço acima da média do mês; ",""))</f>
        <v/>
      </c>
    </row>
    <row r="101" customFormat="false" ht="15" hidden="false" customHeight="false" outlineLevel="0" collapsed="false">
      <c r="A101" s="11"/>
      <c r="B101" s="10"/>
      <c r="C101" s="10"/>
      <c r="D101" s="10"/>
      <c r="E101" s="10"/>
      <c r="F101" s="12"/>
      <c r="G101" s="12"/>
      <c r="H101" s="13"/>
      <c r="I101" s="10"/>
      <c r="J101" s="14" t="str">
        <f aca="false">IF(OR(F101="",G101="",F101=0),"",G101/F101)</f>
        <v/>
      </c>
      <c r="K101" s="15" t="str">
        <f aca="false">IF(OR(H101="",R101=""),"",IF(H101-R101&lt;=0,"",H101-R101))</f>
        <v/>
      </c>
      <c r="L101" s="16" t="str">
        <f aca="false">IF(OR(K101="",F101="",F101=0),"",K101/F101)</f>
        <v/>
      </c>
      <c r="M101" s="17" t="str">
        <f aca="false">IF(OR(K101="",G101=""),"",G101/K101)</f>
        <v/>
      </c>
      <c r="N101" s="18" t="str">
        <f aca="false">IF(B101="","",IF(COUNTIF(Veículos!$A$5:$A$54,B101)=0,"Placa não cadastrada",IF(U101="","OK",LEFT(U101,LEN(U101)-2))))</f>
        <v/>
      </c>
      <c r="O101" s="19" t="str">
        <f aca="false">IFERROR(INDEX(Veículos!$D$5:$D$54,MATCH(B101,Veículos!$A$5:$A$54,0)),"")</f>
        <v/>
      </c>
      <c r="P101" s="19" t="str">
        <f aca="false">IFERROR(INDEX(Veículos!$E$5:$E$54,MATCH(B101,Veículos!$A$5:$A$54,0)),"")</f>
        <v/>
      </c>
      <c r="Q101" s="19" t="str">
        <f aca="false">IFERROR(INDEX(Veículos!$F$5:$F$54,MATCH(B101,Veículos!$A$5:$A$54,0)),"")</f>
        <v/>
      </c>
      <c r="R101" s="19" t="str">
        <f aca="false">IF(OR(B101="",COUNTIF($B$4:B100,B101)=0),"",LOOKUP(2,1/($B$4:B100=B101),$H$4:H100))</f>
        <v/>
      </c>
      <c r="S101" s="19" t="str">
        <f aca="false">IF(OR(A101="",E101="",J101=""),"",IFERROR(AVERAGEIFS($J$5:$J$504,$E$5:$E$504,E101,$A$5:$A$504,"&gt;="&amp;DATE(YEAR(A101),MONTH(A101),1),$A$5:$A$504,"&lt;="&amp;EOMONTH(A101,0)),""))</f>
        <v/>
      </c>
      <c r="T101" s="19" t="n">
        <f aca="false">IF(K101="",0,F101)</f>
        <v>0</v>
      </c>
      <c r="U101" s="19" t="str">
        <f aca="false">IF(OR(F101="",O101=""),"",IF(F101&gt;O101,"Litros acima do tanque; ",""))&amp;IF(OR(H101="",R101=""),"",IF(H101&lt;=R101,"Odômetro não avançou; ",""))&amp;IF(OR(L101="",P101=""),"",IF(L101&lt;P101,"Consumo abaixo do esperado; ",""))&amp;IF(OR(L101="",Q101=""),"",IF(L101&gt;Q101,"Consumo acima do esperado; ",""))&amp;IF(OR(J101="",S101=""),"",IF(J101&gt;S101*(1+Parâmetros!$B$4),"Preço acima da média do mês; ",""))</f>
        <v/>
      </c>
    </row>
    <row r="102" customFormat="false" ht="15" hidden="false" customHeight="false" outlineLevel="0" collapsed="false">
      <c r="A102" s="11"/>
      <c r="B102" s="10"/>
      <c r="C102" s="10"/>
      <c r="D102" s="10"/>
      <c r="E102" s="10"/>
      <c r="F102" s="12"/>
      <c r="G102" s="12"/>
      <c r="H102" s="13"/>
      <c r="I102" s="10"/>
      <c r="J102" s="14" t="str">
        <f aca="false">IF(OR(F102="",G102="",F102=0),"",G102/F102)</f>
        <v/>
      </c>
      <c r="K102" s="15" t="str">
        <f aca="false">IF(OR(H102="",R102=""),"",IF(H102-R102&lt;=0,"",H102-R102))</f>
        <v/>
      </c>
      <c r="L102" s="16" t="str">
        <f aca="false">IF(OR(K102="",F102="",F102=0),"",K102/F102)</f>
        <v/>
      </c>
      <c r="M102" s="17" t="str">
        <f aca="false">IF(OR(K102="",G102=""),"",G102/K102)</f>
        <v/>
      </c>
      <c r="N102" s="18" t="str">
        <f aca="false">IF(B102="","",IF(COUNTIF(Veículos!$A$5:$A$54,B102)=0,"Placa não cadastrada",IF(U102="","OK",LEFT(U102,LEN(U102)-2))))</f>
        <v/>
      </c>
      <c r="O102" s="19" t="str">
        <f aca="false">IFERROR(INDEX(Veículos!$D$5:$D$54,MATCH(B102,Veículos!$A$5:$A$54,0)),"")</f>
        <v/>
      </c>
      <c r="P102" s="19" t="str">
        <f aca="false">IFERROR(INDEX(Veículos!$E$5:$E$54,MATCH(B102,Veículos!$A$5:$A$54,0)),"")</f>
        <v/>
      </c>
      <c r="Q102" s="19" t="str">
        <f aca="false">IFERROR(INDEX(Veículos!$F$5:$F$54,MATCH(B102,Veículos!$A$5:$A$54,0)),"")</f>
        <v/>
      </c>
      <c r="R102" s="19" t="str">
        <f aca="false">IF(OR(B102="",COUNTIF($B$4:B101,B102)=0),"",LOOKUP(2,1/($B$4:B101=B102),$H$4:H101))</f>
        <v/>
      </c>
      <c r="S102" s="19" t="str">
        <f aca="false">IF(OR(A102="",E102="",J102=""),"",IFERROR(AVERAGEIFS($J$5:$J$504,$E$5:$E$504,E102,$A$5:$A$504,"&gt;="&amp;DATE(YEAR(A102),MONTH(A102),1),$A$5:$A$504,"&lt;="&amp;EOMONTH(A102,0)),""))</f>
        <v/>
      </c>
      <c r="T102" s="19" t="n">
        <f aca="false">IF(K102="",0,F102)</f>
        <v>0</v>
      </c>
      <c r="U102" s="19" t="str">
        <f aca="false">IF(OR(F102="",O102=""),"",IF(F102&gt;O102,"Litros acima do tanque; ",""))&amp;IF(OR(H102="",R102=""),"",IF(H102&lt;=R102,"Odômetro não avançou; ",""))&amp;IF(OR(L102="",P102=""),"",IF(L102&lt;P102,"Consumo abaixo do esperado; ",""))&amp;IF(OR(L102="",Q102=""),"",IF(L102&gt;Q102,"Consumo acima do esperado; ",""))&amp;IF(OR(J102="",S102=""),"",IF(J102&gt;S102*(1+Parâmetros!$B$4),"Preço acima da média do mês; ",""))</f>
        <v/>
      </c>
    </row>
    <row r="103" customFormat="false" ht="15" hidden="false" customHeight="false" outlineLevel="0" collapsed="false">
      <c r="A103" s="11"/>
      <c r="B103" s="10"/>
      <c r="C103" s="10"/>
      <c r="D103" s="10"/>
      <c r="E103" s="10"/>
      <c r="F103" s="12"/>
      <c r="G103" s="12"/>
      <c r="H103" s="13"/>
      <c r="I103" s="10"/>
      <c r="J103" s="14" t="str">
        <f aca="false">IF(OR(F103="",G103="",F103=0),"",G103/F103)</f>
        <v/>
      </c>
      <c r="K103" s="15" t="str">
        <f aca="false">IF(OR(H103="",R103=""),"",IF(H103-R103&lt;=0,"",H103-R103))</f>
        <v/>
      </c>
      <c r="L103" s="16" t="str">
        <f aca="false">IF(OR(K103="",F103="",F103=0),"",K103/F103)</f>
        <v/>
      </c>
      <c r="M103" s="17" t="str">
        <f aca="false">IF(OR(K103="",G103=""),"",G103/K103)</f>
        <v/>
      </c>
      <c r="N103" s="18" t="str">
        <f aca="false">IF(B103="","",IF(COUNTIF(Veículos!$A$5:$A$54,B103)=0,"Placa não cadastrada",IF(U103="","OK",LEFT(U103,LEN(U103)-2))))</f>
        <v/>
      </c>
      <c r="O103" s="19" t="str">
        <f aca="false">IFERROR(INDEX(Veículos!$D$5:$D$54,MATCH(B103,Veículos!$A$5:$A$54,0)),"")</f>
        <v/>
      </c>
      <c r="P103" s="19" t="str">
        <f aca="false">IFERROR(INDEX(Veículos!$E$5:$E$54,MATCH(B103,Veículos!$A$5:$A$54,0)),"")</f>
        <v/>
      </c>
      <c r="Q103" s="19" t="str">
        <f aca="false">IFERROR(INDEX(Veículos!$F$5:$F$54,MATCH(B103,Veículos!$A$5:$A$54,0)),"")</f>
        <v/>
      </c>
      <c r="R103" s="19" t="str">
        <f aca="false">IF(OR(B103="",COUNTIF($B$4:B102,B103)=0),"",LOOKUP(2,1/($B$4:B102=B103),$H$4:H102))</f>
        <v/>
      </c>
      <c r="S103" s="19" t="str">
        <f aca="false">IF(OR(A103="",E103="",J103=""),"",IFERROR(AVERAGEIFS($J$5:$J$504,$E$5:$E$504,E103,$A$5:$A$504,"&gt;="&amp;DATE(YEAR(A103),MONTH(A103),1),$A$5:$A$504,"&lt;="&amp;EOMONTH(A103,0)),""))</f>
        <v/>
      </c>
      <c r="T103" s="19" t="n">
        <f aca="false">IF(K103="",0,F103)</f>
        <v>0</v>
      </c>
      <c r="U103" s="19" t="str">
        <f aca="false">IF(OR(F103="",O103=""),"",IF(F103&gt;O103,"Litros acima do tanque; ",""))&amp;IF(OR(H103="",R103=""),"",IF(H103&lt;=R103,"Odômetro não avançou; ",""))&amp;IF(OR(L103="",P103=""),"",IF(L103&lt;P103,"Consumo abaixo do esperado; ",""))&amp;IF(OR(L103="",Q103=""),"",IF(L103&gt;Q103,"Consumo acima do esperado; ",""))&amp;IF(OR(J103="",S103=""),"",IF(J103&gt;S103*(1+Parâmetros!$B$4),"Preço acima da média do mês; ",""))</f>
        <v/>
      </c>
    </row>
    <row r="104" customFormat="false" ht="15" hidden="false" customHeight="false" outlineLevel="0" collapsed="false">
      <c r="A104" s="11"/>
      <c r="B104" s="10"/>
      <c r="C104" s="10"/>
      <c r="D104" s="10"/>
      <c r="E104" s="10"/>
      <c r="F104" s="12"/>
      <c r="G104" s="12"/>
      <c r="H104" s="13"/>
      <c r="I104" s="10"/>
      <c r="J104" s="14" t="str">
        <f aca="false">IF(OR(F104="",G104="",F104=0),"",G104/F104)</f>
        <v/>
      </c>
      <c r="K104" s="15" t="str">
        <f aca="false">IF(OR(H104="",R104=""),"",IF(H104-R104&lt;=0,"",H104-R104))</f>
        <v/>
      </c>
      <c r="L104" s="16" t="str">
        <f aca="false">IF(OR(K104="",F104="",F104=0),"",K104/F104)</f>
        <v/>
      </c>
      <c r="M104" s="17" t="str">
        <f aca="false">IF(OR(K104="",G104=""),"",G104/K104)</f>
        <v/>
      </c>
      <c r="N104" s="18" t="str">
        <f aca="false">IF(B104="","",IF(COUNTIF(Veículos!$A$5:$A$54,B104)=0,"Placa não cadastrada",IF(U104="","OK",LEFT(U104,LEN(U104)-2))))</f>
        <v/>
      </c>
      <c r="O104" s="19" t="str">
        <f aca="false">IFERROR(INDEX(Veículos!$D$5:$D$54,MATCH(B104,Veículos!$A$5:$A$54,0)),"")</f>
        <v/>
      </c>
      <c r="P104" s="19" t="str">
        <f aca="false">IFERROR(INDEX(Veículos!$E$5:$E$54,MATCH(B104,Veículos!$A$5:$A$54,0)),"")</f>
        <v/>
      </c>
      <c r="Q104" s="19" t="str">
        <f aca="false">IFERROR(INDEX(Veículos!$F$5:$F$54,MATCH(B104,Veículos!$A$5:$A$54,0)),"")</f>
        <v/>
      </c>
      <c r="R104" s="19" t="str">
        <f aca="false">IF(OR(B104="",COUNTIF($B$4:B103,B104)=0),"",LOOKUP(2,1/($B$4:B103=B104),$H$4:H103))</f>
        <v/>
      </c>
      <c r="S104" s="19" t="str">
        <f aca="false">IF(OR(A104="",E104="",J104=""),"",IFERROR(AVERAGEIFS($J$5:$J$504,$E$5:$E$504,E104,$A$5:$A$504,"&gt;="&amp;DATE(YEAR(A104),MONTH(A104),1),$A$5:$A$504,"&lt;="&amp;EOMONTH(A104,0)),""))</f>
        <v/>
      </c>
      <c r="T104" s="19" t="n">
        <f aca="false">IF(K104="",0,F104)</f>
        <v>0</v>
      </c>
      <c r="U104" s="19" t="str">
        <f aca="false">IF(OR(F104="",O104=""),"",IF(F104&gt;O104,"Litros acima do tanque; ",""))&amp;IF(OR(H104="",R104=""),"",IF(H104&lt;=R104,"Odômetro não avançou; ",""))&amp;IF(OR(L104="",P104=""),"",IF(L104&lt;P104,"Consumo abaixo do esperado; ",""))&amp;IF(OR(L104="",Q104=""),"",IF(L104&gt;Q104,"Consumo acima do esperado; ",""))&amp;IF(OR(J104="",S104=""),"",IF(J104&gt;S104*(1+Parâmetros!$B$4),"Preço acima da média do mês; ",""))</f>
        <v/>
      </c>
    </row>
    <row r="105" customFormat="false" ht="15" hidden="false" customHeight="false" outlineLevel="0" collapsed="false">
      <c r="A105" s="11"/>
      <c r="B105" s="10"/>
      <c r="C105" s="10"/>
      <c r="D105" s="10"/>
      <c r="E105" s="10"/>
      <c r="F105" s="12"/>
      <c r="G105" s="12"/>
      <c r="H105" s="13"/>
      <c r="I105" s="10"/>
      <c r="J105" s="14" t="str">
        <f aca="false">IF(OR(F105="",G105="",F105=0),"",G105/F105)</f>
        <v/>
      </c>
      <c r="K105" s="15" t="str">
        <f aca="false">IF(OR(H105="",R105=""),"",IF(H105-R105&lt;=0,"",H105-R105))</f>
        <v/>
      </c>
      <c r="L105" s="16" t="str">
        <f aca="false">IF(OR(K105="",F105="",F105=0),"",K105/F105)</f>
        <v/>
      </c>
      <c r="M105" s="17" t="str">
        <f aca="false">IF(OR(K105="",G105=""),"",G105/K105)</f>
        <v/>
      </c>
      <c r="N105" s="18" t="str">
        <f aca="false">IF(B105="","",IF(COUNTIF(Veículos!$A$5:$A$54,B105)=0,"Placa não cadastrada",IF(U105="","OK",LEFT(U105,LEN(U105)-2))))</f>
        <v/>
      </c>
      <c r="O105" s="19" t="str">
        <f aca="false">IFERROR(INDEX(Veículos!$D$5:$D$54,MATCH(B105,Veículos!$A$5:$A$54,0)),"")</f>
        <v/>
      </c>
      <c r="P105" s="19" t="str">
        <f aca="false">IFERROR(INDEX(Veículos!$E$5:$E$54,MATCH(B105,Veículos!$A$5:$A$54,0)),"")</f>
        <v/>
      </c>
      <c r="Q105" s="19" t="str">
        <f aca="false">IFERROR(INDEX(Veículos!$F$5:$F$54,MATCH(B105,Veículos!$A$5:$A$54,0)),"")</f>
        <v/>
      </c>
      <c r="R105" s="19" t="str">
        <f aca="false">IF(OR(B105="",COUNTIF($B$4:B104,B105)=0),"",LOOKUP(2,1/($B$4:B104=B105),$H$4:H104))</f>
        <v/>
      </c>
      <c r="S105" s="19" t="str">
        <f aca="false">IF(OR(A105="",E105="",J105=""),"",IFERROR(AVERAGEIFS($J$5:$J$504,$E$5:$E$504,E105,$A$5:$A$504,"&gt;="&amp;DATE(YEAR(A105),MONTH(A105),1),$A$5:$A$504,"&lt;="&amp;EOMONTH(A105,0)),""))</f>
        <v/>
      </c>
      <c r="T105" s="19" t="n">
        <f aca="false">IF(K105="",0,F105)</f>
        <v>0</v>
      </c>
      <c r="U105" s="19" t="str">
        <f aca="false">IF(OR(F105="",O105=""),"",IF(F105&gt;O105,"Litros acima do tanque; ",""))&amp;IF(OR(H105="",R105=""),"",IF(H105&lt;=R105,"Odômetro não avançou; ",""))&amp;IF(OR(L105="",P105=""),"",IF(L105&lt;P105,"Consumo abaixo do esperado; ",""))&amp;IF(OR(L105="",Q105=""),"",IF(L105&gt;Q105,"Consumo acima do esperado; ",""))&amp;IF(OR(J105="",S105=""),"",IF(J105&gt;S105*(1+Parâmetros!$B$4),"Preço acima da média do mês; ",""))</f>
        <v/>
      </c>
    </row>
    <row r="106" customFormat="false" ht="15" hidden="false" customHeight="false" outlineLevel="0" collapsed="false">
      <c r="A106" s="11"/>
      <c r="B106" s="10"/>
      <c r="C106" s="10"/>
      <c r="D106" s="10"/>
      <c r="E106" s="10"/>
      <c r="F106" s="12"/>
      <c r="G106" s="12"/>
      <c r="H106" s="13"/>
      <c r="I106" s="10"/>
      <c r="J106" s="14" t="str">
        <f aca="false">IF(OR(F106="",G106="",F106=0),"",G106/F106)</f>
        <v/>
      </c>
      <c r="K106" s="15" t="str">
        <f aca="false">IF(OR(H106="",R106=""),"",IF(H106-R106&lt;=0,"",H106-R106))</f>
        <v/>
      </c>
      <c r="L106" s="16" t="str">
        <f aca="false">IF(OR(K106="",F106="",F106=0),"",K106/F106)</f>
        <v/>
      </c>
      <c r="M106" s="17" t="str">
        <f aca="false">IF(OR(K106="",G106=""),"",G106/K106)</f>
        <v/>
      </c>
      <c r="N106" s="18" t="str">
        <f aca="false">IF(B106="","",IF(COUNTIF(Veículos!$A$5:$A$54,B106)=0,"Placa não cadastrada",IF(U106="","OK",LEFT(U106,LEN(U106)-2))))</f>
        <v/>
      </c>
      <c r="O106" s="19" t="str">
        <f aca="false">IFERROR(INDEX(Veículos!$D$5:$D$54,MATCH(B106,Veículos!$A$5:$A$54,0)),"")</f>
        <v/>
      </c>
      <c r="P106" s="19" t="str">
        <f aca="false">IFERROR(INDEX(Veículos!$E$5:$E$54,MATCH(B106,Veículos!$A$5:$A$54,0)),"")</f>
        <v/>
      </c>
      <c r="Q106" s="19" t="str">
        <f aca="false">IFERROR(INDEX(Veículos!$F$5:$F$54,MATCH(B106,Veículos!$A$5:$A$54,0)),"")</f>
        <v/>
      </c>
      <c r="R106" s="19" t="str">
        <f aca="false">IF(OR(B106="",COUNTIF($B$4:B105,B106)=0),"",LOOKUP(2,1/($B$4:B105=B106),$H$4:H105))</f>
        <v/>
      </c>
      <c r="S106" s="19" t="str">
        <f aca="false">IF(OR(A106="",E106="",J106=""),"",IFERROR(AVERAGEIFS($J$5:$J$504,$E$5:$E$504,E106,$A$5:$A$504,"&gt;="&amp;DATE(YEAR(A106),MONTH(A106),1),$A$5:$A$504,"&lt;="&amp;EOMONTH(A106,0)),""))</f>
        <v/>
      </c>
      <c r="T106" s="19" t="n">
        <f aca="false">IF(K106="",0,F106)</f>
        <v>0</v>
      </c>
      <c r="U106" s="19" t="str">
        <f aca="false">IF(OR(F106="",O106=""),"",IF(F106&gt;O106,"Litros acima do tanque; ",""))&amp;IF(OR(H106="",R106=""),"",IF(H106&lt;=R106,"Odômetro não avançou; ",""))&amp;IF(OR(L106="",P106=""),"",IF(L106&lt;P106,"Consumo abaixo do esperado; ",""))&amp;IF(OR(L106="",Q106=""),"",IF(L106&gt;Q106,"Consumo acima do esperado; ",""))&amp;IF(OR(J106="",S106=""),"",IF(J106&gt;S106*(1+Parâmetros!$B$4),"Preço acima da média do mês; ",""))</f>
        <v/>
      </c>
    </row>
    <row r="107" customFormat="false" ht="15" hidden="false" customHeight="false" outlineLevel="0" collapsed="false">
      <c r="A107" s="11"/>
      <c r="B107" s="10"/>
      <c r="C107" s="10"/>
      <c r="D107" s="10"/>
      <c r="E107" s="10"/>
      <c r="F107" s="12"/>
      <c r="G107" s="12"/>
      <c r="H107" s="13"/>
      <c r="I107" s="10"/>
      <c r="J107" s="14" t="str">
        <f aca="false">IF(OR(F107="",G107="",F107=0),"",G107/F107)</f>
        <v/>
      </c>
      <c r="K107" s="15" t="str">
        <f aca="false">IF(OR(H107="",R107=""),"",IF(H107-R107&lt;=0,"",H107-R107))</f>
        <v/>
      </c>
      <c r="L107" s="16" t="str">
        <f aca="false">IF(OR(K107="",F107="",F107=0),"",K107/F107)</f>
        <v/>
      </c>
      <c r="M107" s="17" t="str">
        <f aca="false">IF(OR(K107="",G107=""),"",G107/K107)</f>
        <v/>
      </c>
      <c r="N107" s="18" t="str">
        <f aca="false">IF(B107="","",IF(COUNTIF(Veículos!$A$5:$A$54,B107)=0,"Placa não cadastrada",IF(U107="","OK",LEFT(U107,LEN(U107)-2))))</f>
        <v/>
      </c>
      <c r="O107" s="19" t="str">
        <f aca="false">IFERROR(INDEX(Veículos!$D$5:$D$54,MATCH(B107,Veículos!$A$5:$A$54,0)),"")</f>
        <v/>
      </c>
      <c r="P107" s="19" t="str">
        <f aca="false">IFERROR(INDEX(Veículos!$E$5:$E$54,MATCH(B107,Veículos!$A$5:$A$54,0)),"")</f>
        <v/>
      </c>
      <c r="Q107" s="19" t="str">
        <f aca="false">IFERROR(INDEX(Veículos!$F$5:$F$54,MATCH(B107,Veículos!$A$5:$A$54,0)),"")</f>
        <v/>
      </c>
      <c r="R107" s="19" t="str">
        <f aca="false">IF(OR(B107="",COUNTIF($B$4:B106,B107)=0),"",LOOKUP(2,1/($B$4:B106=B107),$H$4:H106))</f>
        <v/>
      </c>
      <c r="S107" s="19" t="str">
        <f aca="false">IF(OR(A107="",E107="",J107=""),"",IFERROR(AVERAGEIFS($J$5:$J$504,$E$5:$E$504,E107,$A$5:$A$504,"&gt;="&amp;DATE(YEAR(A107),MONTH(A107),1),$A$5:$A$504,"&lt;="&amp;EOMONTH(A107,0)),""))</f>
        <v/>
      </c>
      <c r="T107" s="19" t="n">
        <f aca="false">IF(K107="",0,F107)</f>
        <v>0</v>
      </c>
      <c r="U107" s="19" t="str">
        <f aca="false">IF(OR(F107="",O107=""),"",IF(F107&gt;O107,"Litros acima do tanque; ",""))&amp;IF(OR(H107="",R107=""),"",IF(H107&lt;=R107,"Odômetro não avançou; ",""))&amp;IF(OR(L107="",P107=""),"",IF(L107&lt;P107,"Consumo abaixo do esperado; ",""))&amp;IF(OR(L107="",Q107=""),"",IF(L107&gt;Q107,"Consumo acima do esperado; ",""))&amp;IF(OR(J107="",S107=""),"",IF(J107&gt;S107*(1+Parâmetros!$B$4),"Preço acima da média do mês; ",""))</f>
        <v/>
      </c>
    </row>
    <row r="108" customFormat="false" ht="15" hidden="false" customHeight="false" outlineLevel="0" collapsed="false">
      <c r="A108" s="11"/>
      <c r="B108" s="10"/>
      <c r="C108" s="10"/>
      <c r="D108" s="10"/>
      <c r="E108" s="10"/>
      <c r="F108" s="12"/>
      <c r="G108" s="12"/>
      <c r="H108" s="13"/>
      <c r="I108" s="10"/>
      <c r="J108" s="14" t="str">
        <f aca="false">IF(OR(F108="",G108="",F108=0),"",G108/F108)</f>
        <v/>
      </c>
      <c r="K108" s="15" t="str">
        <f aca="false">IF(OR(H108="",R108=""),"",IF(H108-R108&lt;=0,"",H108-R108))</f>
        <v/>
      </c>
      <c r="L108" s="16" t="str">
        <f aca="false">IF(OR(K108="",F108="",F108=0),"",K108/F108)</f>
        <v/>
      </c>
      <c r="M108" s="17" t="str">
        <f aca="false">IF(OR(K108="",G108=""),"",G108/K108)</f>
        <v/>
      </c>
      <c r="N108" s="18" t="str">
        <f aca="false">IF(B108="","",IF(COUNTIF(Veículos!$A$5:$A$54,B108)=0,"Placa não cadastrada",IF(U108="","OK",LEFT(U108,LEN(U108)-2))))</f>
        <v/>
      </c>
      <c r="O108" s="19" t="str">
        <f aca="false">IFERROR(INDEX(Veículos!$D$5:$D$54,MATCH(B108,Veículos!$A$5:$A$54,0)),"")</f>
        <v/>
      </c>
      <c r="P108" s="19" t="str">
        <f aca="false">IFERROR(INDEX(Veículos!$E$5:$E$54,MATCH(B108,Veículos!$A$5:$A$54,0)),"")</f>
        <v/>
      </c>
      <c r="Q108" s="19" t="str">
        <f aca="false">IFERROR(INDEX(Veículos!$F$5:$F$54,MATCH(B108,Veículos!$A$5:$A$54,0)),"")</f>
        <v/>
      </c>
      <c r="R108" s="19" t="str">
        <f aca="false">IF(OR(B108="",COUNTIF($B$4:B107,B108)=0),"",LOOKUP(2,1/($B$4:B107=B108),$H$4:H107))</f>
        <v/>
      </c>
      <c r="S108" s="19" t="str">
        <f aca="false">IF(OR(A108="",E108="",J108=""),"",IFERROR(AVERAGEIFS($J$5:$J$504,$E$5:$E$504,E108,$A$5:$A$504,"&gt;="&amp;DATE(YEAR(A108),MONTH(A108),1),$A$5:$A$504,"&lt;="&amp;EOMONTH(A108,0)),""))</f>
        <v/>
      </c>
      <c r="T108" s="19" t="n">
        <f aca="false">IF(K108="",0,F108)</f>
        <v>0</v>
      </c>
      <c r="U108" s="19" t="str">
        <f aca="false">IF(OR(F108="",O108=""),"",IF(F108&gt;O108,"Litros acima do tanque; ",""))&amp;IF(OR(H108="",R108=""),"",IF(H108&lt;=R108,"Odômetro não avançou; ",""))&amp;IF(OR(L108="",P108=""),"",IF(L108&lt;P108,"Consumo abaixo do esperado; ",""))&amp;IF(OR(L108="",Q108=""),"",IF(L108&gt;Q108,"Consumo acima do esperado; ",""))&amp;IF(OR(J108="",S108=""),"",IF(J108&gt;S108*(1+Parâmetros!$B$4),"Preço acima da média do mês; ",""))</f>
        <v/>
      </c>
    </row>
    <row r="109" customFormat="false" ht="15" hidden="false" customHeight="false" outlineLevel="0" collapsed="false">
      <c r="A109" s="11"/>
      <c r="B109" s="10"/>
      <c r="C109" s="10"/>
      <c r="D109" s="10"/>
      <c r="E109" s="10"/>
      <c r="F109" s="12"/>
      <c r="G109" s="12"/>
      <c r="H109" s="13"/>
      <c r="I109" s="10"/>
      <c r="J109" s="14" t="str">
        <f aca="false">IF(OR(F109="",G109="",F109=0),"",G109/F109)</f>
        <v/>
      </c>
      <c r="K109" s="15" t="str">
        <f aca="false">IF(OR(H109="",R109=""),"",IF(H109-R109&lt;=0,"",H109-R109))</f>
        <v/>
      </c>
      <c r="L109" s="16" t="str">
        <f aca="false">IF(OR(K109="",F109="",F109=0),"",K109/F109)</f>
        <v/>
      </c>
      <c r="M109" s="17" t="str">
        <f aca="false">IF(OR(K109="",G109=""),"",G109/K109)</f>
        <v/>
      </c>
      <c r="N109" s="18" t="str">
        <f aca="false">IF(B109="","",IF(COUNTIF(Veículos!$A$5:$A$54,B109)=0,"Placa não cadastrada",IF(U109="","OK",LEFT(U109,LEN(U109)-2))))</f>
        <v/>
      </c>
      <c r="O109" s="19" t="str">
        <f aca="false">IFERROR(INDEX(Veículos!$D$5:$D$54,MATCH(B109,Veículos!$A$5:$A$54,0)),"")</f>
        <v/>
      </c>
      <c r="P109" s="19" t="str">
        <f aca="false">IFERROR(INDEX(Veículos!$E$5:$E$54,MATCH(B109,Veículos!$A$5:$A$54,0)),"")</f>
        <v/>
      </c>
      <c r="Q109" s="19" t="str">
        <f aca="false">IFERROR(INDEX(Veículos!$F$5:$F$54,MATCH(B109,Veículos!$A$5:$A$54,0)),"")</f>
        <v/>
      </c>
      <c r="R109" s="19" t="str">
        <f aca="false">IF(OR(B109="",COUNTIF($B$4:B108,B109)=0),"",LOOKUP(2,1/($B$4:B108=B109),$H$4:H108))</f>
        <v/>
      </c>
      <c r="S109" s="19" t="str">
        <f aca="false">IF(OR(A109="",E109="",J109=""),"",IFERROR(AVERAGEIFS($J$5:$J$504,$E$5:$E$504,E109,$A$5:$A$504,"&gt;="&amp;DATE(YEAR(A109),MONTH(A109),1),$A$5:$A$504,"&lt;="&amp;EOMONTH(A109,0)),""))</f>
        <v/>
      </c>
      <c r="T109" s="19" t="n">
        <f aca="false">IF(K109="",0,F109)</f>
        <v>0</v>
      </c>
      <c r="U109" s="19" t="str">
        <f aca="false">IF(OR(F109="",O109=""),"",IF(F109&gt;O109,"Litros acima do tanque; ",""))&amp;IF(OR(H109="",R109=""),"",IF(H109&lt;=R109,"Odômetro não avançou; ",""))&amp;IF(OR(L109="",P109=""),"",IF(L109&lt;P109,"Consumo abaixo do esperado; ",""))&amp;IF(OR(L109="",Q109=""),"",IF(L109&gt;Q109,"Consumo acima do esperado; ",""))&amp;IF(OR(J109="",S109=""),"",IF(J109&gt;S109*(1+Parâmetros!$B$4),"Preço acima da média do mês; ",""))</f>
        <v/>
      </c>
    </row>
    <row r="110" customFormat="false" ht="15" hidden="false" customHeight="false" outlineLevel="0" collapsed="false">
      <c r="A110" s="11"/>
      <c r="B110" s="10"/>
      <c r="C110" s="10"/>
      <c r="D110" s="10"/>
      <c r="E110" s="10"/>
      <c r="F110" s="12"/>
      <c r="G110" s="12"/>
      <c r="H110" s="13"/>
      <c r="I110" s="10"/>
      <c r="J110" s="14" t="str">
        <f aca="false">IF(OR(F110="",G110="",F110=0),"",G110/F110)</f>
        <v/>
      </c>
      <c r="K110" s="15" t="str">
        <f aca="false">IF(OR(H110="",R110=""),"",IF(H110-R110&lt;=0,"",H110-R110))</f>
        <v/>
      </c>
      <c r="L110" s="16" t="str">
        <f aca="false">IF(OR(K110="",F110="",F110=0),"",K110/F110)</f>
        <v/>
      </c>
      <c r="M110" s="17" t="str">
        <f aca="false">IF(OR(K110="",G110=""),"",G110/K110)</f>
        <v/>
      </c>
      <c r="N110" s="18" t="str">
        <f aca="false">IF(B110="","",IF(COUNTIF(Veículos!$A$5:$A$54,B110)=0,"Placa não cadastrada",IF(U110="","OK",LEFT(U110,LEN(U110)-2))))</f>
        <v/>
      </c>
      <c r="O110" s="19" t="str">
        <f aca="false">IFERROR(INDEX(Veículos!$D$5:$D$54,MATCH(B110,Veículos!$A$5:$A$54,0)),"")</f>
        <v/>
      </c>
      <c r="P110" s="19" t="str">
        <f aca="false">IFERROR(INDEX(Veículos!$E$5:$E$54,MATCH(B110,Veículos!$A$5:$A$54,0)),"")</f>
        <v/>
      </c>
      <c r="Q110" s="19" t="str">
        <f aca="false">IFERROR(INDEX(Veículos!$F$5:$F$54,MATCH(B110,Veículos!$A$5:$A$54,0)),"")</f>
        <v/>
      </c>
      <c r="R110" s="19" t="str">
        <f aca="false">IF(OR(B110="",COUNTIF($B$4:B109,B110)=0),"",LOOKUP(2,1/($B$4:B109=B110),$H$4:H109))</f>
        <v/>
      </c>
      <c r="S110" s="19" t="str">
        <f aca="false">IF(OR(A110="",E110="",J110=""),"",IFERROR(AVERAGEIFS($J$5:$J$504,$E$5:$E$504,E110,$A$5:$A$504,"&gt;="&amp;DATE(YEAR(A110),MONTH(A110),1),$A$5:$A$504,"&lt;="&amp;EOMONTH(A110,0)),""))</f>
        <v/>
      </c>
      <c r="T110" s="19" t="n">
        <f aca="false">IF(K110="",0,F110)</f>
        <v>0</v>
      </c>
      <c r="U110" s="19" t="str">
        <f aca="false">IF(OR(F110="",O110=""),"",IF(F110&gt;O110,"Litros acima do tanque; ",""))&amp;IF(OR(H110="",R110=""),"",IF(H110&lt;=R110,"Odômetro não avançou; ",""))&amp;IF(OR(L110="",P110=""),"",IF(L110&lt;P110,"Consumo abaixo do esperado; ",""))&amp;IF(OR(L110="",Q110=""),"",IF(L110&gt;Q110,"Consumo acima do esperado; ",""))&amp;IF(OR(J110="",S110=""),"",IF(J110&gt;S110*(1+Parâmetros!$B$4),"Preço acima da média do mês; ",""))</f>
        <v/>
      </c>
    </row>
    <row r="111" customFormat="false" ht="15" hidden="false" customHeight="false" outlineLevel="0" collapsed="false">
      <c r="A111" s="11"/>
      <c r="B111" s="10"/>
      <c r="C111" s="10"/>
      <c r="D111" s="10"/>
      <c r="E111" s="10"/>
      <c r="F111" s="12"/>
      <c r="G111" s="12"/>
      <c r="H111" s="13"/>
      <c r="I111" s="10"/>
      <c r="J111" s="14" t="str">
        <f aca="false">IF(OR(F111="",G111="",F111=0),"",G111/F111)</f>
        <v/>
      </c>
      <c r="K111" s="15" t="str">
        <f aca="false">IF(OR(H111="",R111=""),"",IF(H111-R111&lt;=0,"",H111-R111))</f>
        <v/>
      </c>
      <c r="L111" s="16" t="str">
        <f aca="false">IF(OR(K111="",F111="",F111=0),"",K111/F111)</f>
        <v/>
      </c>
      <c r="M111" s="17" t="str">
        <f aca="false">IF(OR(K111="",G111=""),"",G111/K111)</f>
        <v/>
      </c>
      <c r="N111" s="18" t="str">
        <f aca="false">IF(B111="","",IF(COUNTIF(Veículos!$A$5:$A$54,B111)=0,"Placa não cadastrada",IF(U111="","OK",LEFT(U111,LEN(U111)-2))))</f>
        <v/>
      </c>
      <c r="O111" s="19" t="str">
        <f aca="false">IFERROR(INDEX(Veículos!$D$5:$D$54,MATCH(B111,Veículos!$A$5:$A$54,0)),"")</f>
        <v/>
      </c>
      <c r="P111" s="19" t="str">
        <f aca="false">IFERROR(INDEX(Veículos!$E$5:$E$54,MATCH(B111,Veículos!$A$5:$A$54,0)),"")</f>
        <v/>
      </c>
      <c r="Q111" s="19" t="str">
        <f aca="false">IFERROR(INDEX(Veículos!$F$5:$F$54,MATCH(B111,Veículos!$A$5:$A$54,0)),"")</f>
        <v/>
      </c>
      <c r="R111" s="19" t="str">
        <f aca="false">IF(OR(B111="",COUNTIF($B$4:B110,B111)=0),"",LOOKUP(2,1/($B$4:B110=B111),$H$4:H110))</f>
        <v/>
      </c>
      <c r="S111" s="19" t="str">
        <f aca="false">IF(OR(A111="",E111="",J111=""),"",IFERROR(AVERAGEIFS($J$5:$J$504,$E$5:$E$504,E111,$A$5:$A$504,"&gt;="&amp;DATE(YEAR(A111),MONTH(A111),1),$A$5:$A$504,"&lt;="&amp;EOMONTH(A111,0)),""))</f>
        <v/>
      </c>
      <c r="T111" s="19" t="n">
        <f aca="false">IF(K111="",0,F111)</f>
        <v>0</v>
      </c>
      <c r="U111" s="19" t="str">
        <f aca="false">IF(OR(F111="",O111=""),"",IF(F111&gt;O111,"Litros acima do tanque; ",""))&amp;IF(OR(H111="",R111=""),"",IF(H111&lt;=R111,"Odômetro não avançou; ",""))&amp;IF(OR(L111="",P111=""),"",IF(L111&lt;P111,"Consumo abaixo do esperado; ",""))&amp;IF(OR(L111="",Q111=""),"",IF(L111&gt;Q111,"Consumo acima do esperado; ",""))&amp;IF(OR(J111="",S111=""),"",IF(J111&gt;S111*(1+Parâmetros!$B$4),"Preço acima da média do mês; ",""))</f>
        <v/>
      </c>
    </row>
    <row r="112" customFormat="false" ht="15" hidden="false" customHeight="false" outlineLevel="0" collapsed="false">
      <c r="A112" s="11"/>
      <c r="B112" s="10"/>
      <c r="C112" s="10"/>
      <c r="D112" s="10"/>
      <c r="E112" s="10"/>
      <c r="F112" s="12"/>
      <c r="G112" s="12"/>
      <c r="H112" s="13"/>
      <c r="I112" s="10"/>
      <c r="J112" s="14" t="str">
        <f aca="false">IF(OR(F112="",G112="",F112=0),"",G112/F112)</f>
        <v/>
      </c>
      <c r="K112" s="15" t="str">
        <f aca="false">IF(OR(H112="",R112=""),"",IF(H112-R112&lt;=0,"",H112-R112))</f>
        <v/>
      </c>
      <c r="L112" s="16" t="str">
        <f aca="false">IF(OR(K112="",F112="",F112=0),"",K112/F112)</f>
        <v/>
      </c>
      <c r="M112" s="17" t="str">
        <f aca="false">IF(OR(K112="",G112=""),"",G112/K112)</f>
        <v/>
      </c>
      <c r="N112" s="18" t="str">
        <f aca="false">IF(B112="","",IF(COUNTIF(Veículos!$A$5:$A$54,B112)=0,"Placa não cadastrada",IF(U112="","OK",LEFT(U112,LEN(U112)-2))))</f>
        <v/>
      </c>
      <c r="O112" s="19" t="str">
        <f aca="false">IFERROR(INDEX(Veículos!$D$5:$D$54,MATCH(B112,Veículos!$A$5:$A$54,0)),"")</f>
        <v/>
      </c>
      <c r="P112" s="19" t="str">
        <f aca="false">IFERROR(INDEX(Veículos!$E$5:$E$54,MATCH(B112,Veículos!$A$5:$A$54,0)),"")</f>
        <v/>
      </c>
      <c r="Q112" s="19" t="str">
        <f aca="false">IFERROR(INDEX(Veículos!$F$5:$F$54,MATCH(B112,Veículos!$A$5:$A$54,0)),"")</f>
        <v/>
      </c>
      <c r="R112" s="19" t="str">
        <f aca="false">IF(OR(B112="",COUNTIF($B$4:B111,B112)=0),"",LOOKUP(2,1/($B$4:B111=B112),$H$4:H111))</f>
        <v/>
      </c>
      <c r="S112" s="19" t="str">
        <f aca="false">IF(OR(A112="",E112="",J112=""),"",IFERROR(AVERAGEIFS($J$5:$J$504,$E$5:$E$504,E112,$A$5:$A$504,"&gt;="&amp;DATE(YEAR(A112),MONTH(A112),1),$A$5:$A$504,"&lt;="&amp;EOMONTH(A112,0)),""))</f>
        <v/>
      </c>
      <c r="T112" s="19" t="n">
        <f aca="false">IF(K112="",0,F112)</f>
        <v>0</v>
      </c>
      <c r="U112" s="19" t="str">
        <f aca="false">IF(OR(F112="",O112=""),"",IF(F112&gt;O112,"Litros acima do tanque; ",""))&amp;IF(OR(H112="",R112=""),"",IF(H112&lt;=R112,"Odômetro não avançou; ",""))&amp;IF(OR(L112="",P112=""),"",IF(L112&lt;P112,"Consumo abaixo do esperado; ",""))&amp;IF(OR(L112="",Q112=""),"",IF(L112&gt;Q112,"Consumo acima do esperado; ",""))&amp;IF(OR(J112="",S112=""),"",IF(J112&gt;S112*(1+Parâmetros!$B$4),"Preço acima da média do mês; ",""))</f>
        <v/>
      </c>
    </row>
    <row r="113" customFormat="false" ht="15" hidden="false" customHeight="false" outlineLevel="0" collapsed="false">
      <c r="A113" s="11"/>
      <c r="B113" s="10"/>
      <c r="C113" s="10"/>
      <c r="D113" s="10"/>
      <c r="E113" s="10"/>
      <c r="F113" s="12"/>
      <c r="G113" s="12"/>
      <c r="H113" s="13"/>
      <c r="I113" s="10"/>
      <c r="J113" s="14" t="str">
        <f aca="false">IF(OR(F113="",G113="",F113=0),"",G113/F113)</f>
        <v/>
      </c>
      <c r="K113" s="15" t="str">
        <f aca="false">IF(OR(H113="",R113=""),"",IF(H113-R113&lt;=0,"",H113-R113))</f>
        <v/>
      </c>
      <c r="L113" s="16" t="str">
        <f aca="false">IF(OR(K113="",F113="",F113=0),"",K113/F113)</f>
        <v/>
      </c>
      <c r="M113" s="17" t="str">
        <f aca="false">IF(OR(K113="",G113=""),"",G113/K113)</f>
        <v/>
      </c>
      <c r="N113" s="18" t="str">
        <f aca="false">IF(B113="","",IF(COUNTIF(Veículos!$A$5:$A$54,B113)=0,"Placa não cadastrada",IF(U113="","OK",LEFT(U113,LEN(U113)-2))))</f>
        <v/>
      </c>
      <c r="O113" s="19" t="str">
        <f aca="false">IFERROR(INDEX(Veículos!$D$5:$D$54,MATCH(B113,Veículos!$A$5:$A$54,0)),"")</f>
        <v/>
      </c>
      <c r="P113" s="19" t="str">
        <f aca="false">IFERROR(INDEX(Veículos!$E$5:$E$54,MATCH(B113,Veículos!$A$5:$A$54,0)),"")</f>
        <v/>
      </c>
      <c r="Q113" s="19" t="str">
        <f aca="false">IFERROR(INDEX(Veículos!$F$5:$F$54,MATCH(B113,Veículos!$A$5:$A$54,0)),"")</f>
        <v/>
      </c>
      <c r="R113" s="19" t="str">
        <f aca="false">IF(OR(B113="",COUNTIF($B$4:B112,B113)=0),"",LOOKUP(2,1/($B$4:B112=B113),$H$4:H112))</f>
        <v/>
      </c>
      <c r="S113" s="19" t="str">
        <f aca="false">IF(OR(A113="",E113="",J113=""),"",IFERROR(AVERAGEIFS($J$5:$J$504,$E$5:$E$504,E113,$A$5:$A$504,"&gt;="&amp;DATE(YEAR(A113),MONTH(A113),1),$A$5:$A$504,"&lt;="&amp;EOMONTH(A113,0)),""))</f>
        <v/>
      </c>
      <c r="T113" s="19" t="n">
        <f aca="false">IF(K113="",0,F113)</f>
        <v>0</v>
      </c>
      <c r="U113" s="19" t="str">
        <f aca="false">IF(OR(F113="",O113=""),"",IF(F113&gt;O113,"Litros acima do tanque; ",""))&amp;IF(OR(H113="",R113=""),"",IF(H113&lt;=R113,"Odômetro não avançou; ",""))&amp;IF(OR(L113="",P113=""),"",IF(L113&lt;P113,"Consumo abaixo do esperado; ",""))&amp;IF(OR(L113="",Q113=""),"",IF(L113&gt;Q113,"Consumo acima do esperado; ",""))&amp;IF(OR(J113="",S113=""),"",IF(J113&gt;S113*(1+Parâmetros!$B$4),"Preço acima da média do mês; ",""))</f>
        <v/>
      </c>
    </row>
    <row r="114" customFormat="false" ht="15" hidden="false" customHeight="false" outlineLevel="0" collapsed="false">
      <c r="A114" s="11"/>
      <c r="B114" s="10"/>
      <c r="C114" s="10"/>
      <c r="D114" s="10"/>
      <c r="E114" s="10"/>
      <c r="F114" s="12"/>
      <c r="G114" s="12"/>
      <c r="H114" s="13"/>
      <c r="I114" s="10"/>
      <c r="J114" s="14" t="str">
        <f aca="false">IF(OR(F114="",G114="",F114=0),"",G114/F114)</f>
        <v/>
      </c>
      <c r="K114" s="15" t="str">
        <f aca="false">IF(OR(H114="",R114=""),"",IF(H114-R114&lt;=0,"",H114-R114))</f>
        <v/>
      </c>
      <c r="L114" s="16" t="str">
        <f aca="false">IF(OR(K114="",F114="",F114=0),"",K114/F114)</f>
        <v/>
      </c>
      <c r="M114" s="17" t="str">
        <f aca="false">IF(OR(K114="",G114=""),"",G114/K114)</f>
        <v/>
      </c>
      <c r="N114" s="18" t="str">
        <f aca="false">IF(B114="","",IF(COUNTIF(Veículos!$A$5:$A$54,B114)=0,"Placa não cadastrada",IF(U114="","OK",LEFT(U114,LEN(U114)-2))))</f>
        <v/>
      </c>
      <c r="O114" s="19" t="str">
        <f aca="false">IFERROR(INDEX(Veículos!$D$5:$D$54,MATCH(B114,Veículos!$A$5:$A$54,0)),"")</f>
        <v/>
      </c>
      <c r="P114" s="19" t="str">
        <f aca="false">IFERROR(INDEX(Veículos!$E$5:$E$54,MATCH(B114,Veículos!$A$5:$A$54,0)),"")</f>
        <v/>
      </c>
      <c r="Q114" s="19" t="str">
        <f aca="false">IFERROR(INDEX(Veículos!$F$5:$F$54,MATCH(B114,Veículos!$A$5:$A$54,0)),"")</f>
        <v/>
      </c>
      <c r="R114" s="19" t="str">
        <f aca="false">IF(OR(B114="",COUNTIF($B$4:B113,B114)=0),"",LOOKUP(2,1/($B$4:B113=B114),$H$4:H113))</f>
        <v/>
      </c>
      <c r="S114" s="19" t="str">
        <f aca="false">IF(OR(A114="",E114="",J114=""),"",IFERROR(AVERAGEIFS($J$5:$J$504,$E$5:$E$504,E114,$A$5:$A$504,"&gt;="&amp;DATE(YEAR(A114),MONTH(A114),1),$A$5:$A$504,"&lt;="&amp;EOMONTH(A114,0)),""))</f>
        <v/>
      </c>
      <c r="T114" s="19" t="n">
        <f aca="false">IF(K114="",0,F114)</f>
        <v>0</v>
      </c>
      <c r="U114" s="19" t="str">
        <f aca="false">IF(OR(F114="",O114=""),"",IF(F114&gt;O114,"Litros acima do tanque; ",""))&amp;IF(OR(H114="",R114=""),"",IF(H114&lt;=R114,"Odômetro não avançou; ",""))&amp;IF(OR(L114="",P114=""),"",IF(L114&lt;P114,"Consumo abaixo do esperado; ",""))&amp;IF(OR(L114="",Q114=""),"",IF(L114&gt;Q114,"Consumo acima do esperado; ",""))&amp;IF(OR(J114="",S114=""),"",IF(J114&gt;S114*(1+Parâmetros!$B$4),"Preço acima da média do mês; ",""))</f>
        <v/>
      </c>
    </row>
    <row r="115" customFormat="false" ht="15" hidden="false" customHeight="false" outlineLevel="0" collapsed="false">
      <c r="A115" s="11"/>
      <c r="B115" s="10"/>
      <c r="C115" s="10"/>
      <c r="D115" s="10"/>
      <c r="E115" s="10"/>
      <c r="F115" s="12"/>
      <c r="G115" s="12"/>
      <c r="H115" s="13"/>
      <c r="I115" s="10"/>
      <c r="J115" s="14" t="str">
        <f aca="false">IF(OR(F115="",G115="",F115=0),"",G115/F115)</f>
        <v/>
      </c>
      <c r="K115" s="15" t="str">
        <f aca="false">IF(OR(H115="",R115=""),"",IF(H115-R115&lt;=0,"",H115-R115))</f>
        <v/>
      </c>
      <c r="L115" s="16" t="str">
        <f aca="false">IF(OR(K115="",F115="",F115=0),"",K115/F115)</f>
        <v/>
      </c>
      <c r="M115" s="17" t="str">
        <f aca="false">IF(OR(K115="",G115=""),"",G115/K115)</f>
        <v/>
      </c>
      <c r="N115" s="18" t="str">
        <f aca="false">IF(B115="","",IF(COUNTIF(Veículos!$A$5:$A$54,B115)=0,"Placa não cadastrada",IF(U115="","OK",LEFT(U115,LEN(U115)-2))))</f>
        <v/>
      </c>
      <c r="O115" s="19" t="str">
        <f aca="false">IFERROR(INDEX(Veículos!$D$5:$D$54,MATCH(B115,Veículos!$A$5:$A$54,0)),"")</f>
        <v/>
      </c>
      <c r="P115" s="19" t="str">
        <f aca="false">IFERROR(INDEX(Veículos!$E$5:$E$54,MATCH(B115,Veículos!$A$5:$A$54,0)),"")</f>
        <v/>
      </c>
      <c r="Q115" s="19" t="str">
        <f aca="false">IFERROR(INDEX(Veículos!$F$5:$F$54,MATCH(B115,Veículos!$A$5:$A$54,0)),"")</f>
        <v/>
      </c>
      <c r="R115" s="19" t="str">
        <f aca="false">IF(OR(B115="",COUNTIF($B$4:B114,B115)=0),"",LOOKUP(2,1/($B$4:B114=B115),$H$4:H114))</f>
        <v/>
      </c>
      <c r="S115" s="19" t="str">
        <f aca="false">IF(OR(A115="",E115="",J115=""),"",IFERROR(AVERAGEIFS($J$5:$J$504,$E$5:$E$504,E115,$A$5:$A$504,"&gt;="&amp;DATE(YEAR(A115),MONTH(A115),1),$A$5:$A$504,"&lt;="&amp;EOMONTH(A115,0)),""))</f>
        <v/>
      </c>
      <c r="T115" s="19" t="n">
        <f aca="false">IF(K115="",0,F115)</f>
        <v>0</v>
      </c>
      <c r="U115" s="19" t="str">
        <f aca="false">IF(OR(F115="",O115=""),"",IF(F115&gt;O115,"Litros acima do tanque; ",""))&amp;IF(OR(H115="",R115=""),"",IF(H115&lt;=R115,"Odômetro não avançou; ",""))&amp;IF(OR(L115="",P115=""),"",IF(L115&lt;P115,"Consumo abaixo do esperado; ",""))&amp;IF(OR(L115="",Q115=""),"",IF(L115&gt;Q115,"Consumo acima do esperado; ",""))&amp;IF(OR(J115="",S115=""),"",IF(J115&gt;S115*(1+Parâmetros!$B$4),"Preço acima da média do mês; ",""))</f>
        <v/>
      </c>
    </row>
    <row r="116" customFormat="false" ht="15" hidden="false" customHeight="false" outlineLevel="0" collapsed="false">
      <c r="A116" s="11"/>
      <c r="B116" s="10"/>
      <c r="C116" s="10"/>
      <c r="D116" s="10"/>
      <c r="E116" s="10"/>
      <c r="F116" s="12"/>
      <c r="G116" s="12"/>
      <c r="H116" s="13"/>
      <c r="I116" s="10"/>
      <c r="J116" s="14" t="str">
        <f aca="false">IF(OR(F116="",G116="",F116=0),"",G116/F116)</f>
        <v/>
      </c>
      <c r="K116" s="15" t="str">
        <f aca="false">IF(OR(H116="",R116=""),"",IF(H116-R116&lt;=0,"",H116-R116))</f>
        <v/>
      </c>
      <c r="L116" s="16" t="str">
        <f aca="false">IF(OR(K116="",F116="",F116=0),"",K116/F116)</f>
        <v/>
      </c>
      <c r="M116" s="17" t="str">
        <f aca="false">IF(OR(K116="",G116=""),"",G116/K116)</f>
        <v/>
      </c>
      <c r="N116" s="18" t="str">
        <f aca="false">IF(B116="","",IF(COUNTIF(Veículos!$A$5:$A$54,B116)=0,"Placa não cadastrada",IF(U116="","OK",LEFT(U116,LEN(U116)-2))))</f>
        <v/>
      </c>
      <c r="O116" s="19" t="str">
        <f aca="false">IFERROR(INDEX(Veículos!$D$5:$D$54,MATCH(B116,Veículos!$A$5:$A$54,0)),"")</f>
        <v/>
      </c>
      <c r="P116" s="19" t="str">
        <f aca="false">IFERROR(INDEX(Veículos!$E$5:$E$54,MATCH(B116,Veículos!$A$5:$A$54,0)),"")</f>
        <v/>
      </c>
      <c r="Q116" s="19" t="str">
        <f aca="false">IFERROR(INDEX(Veículos!$F$5:$F$54,MATCH(B116,Veículos!$A$5:$A$54,0)),"")</f>
        <v/>
      </c>
      <c r="R116" s="19" t="str">
        <f aca="false">IF(OR(B116="",COUNTIF($B$4:B115,B116)=0),"",LOOKUP(2,1/($B$4:B115=B116),$H$4:H115))</f>
        <v/>
      </c>
      <c r="S116" s="19" t="str">
        <f aca="false">IF(OR(A116="",E116="",J116=""),"",IFERROR(AVERAGEIFS($J$5:$J$504,$E$5:$E$504,E116,$A$5:$A$504,"&gt;="&amp;DATE(YEAR(A116),MONTH(A116),1),$A$5:$A$504,"&lt;="&amp;EOMONTH(A116,0)),""))</f>
        <v/>
      </c>
      <c r="T116" s="19" t="n">
        <f aca="false">IF(K116="",0,F116)</f>
        <v>0</v>
      </c>
      <c r="U116" s="19" t="str">
        <f aca="false">IF(OR(F116="",O116=""),"",IF(F116&gt;O116,"Litros acima do tanque; ",""))&amp;IF(OR(H116="",R116=""),"",IF(H116&lt;=R116,"Odômetro não avançou; ",""))&amp;IF(OR(L116="",P116=""),"",IF(L116&lt;P116,"Consumo abaixo do esperado; ",""))&amp;IF(OR(L116="",Q116=""),"",IF(L116&gt;Q116,"Consumo acima do esperado; ",""))&amp;IF(OR(J116="",S116=""),"",IF(J116&gt;S116*(1+Parâmetros!$B$4),"Preço acima da média do mês; ",""))</f>
        <v/>
      </c>
    </row>
    <row r="117" customFormat="false" ht="15" hidden="false" customHeight="false" outlineLevel="0" collapsed="false">
      <c r="A117" s="11"/>
      <c r="B117" s="10"/>
      <c r="C117" s="10"/>
      <c r="D117" s="10"/>
      <c r="E117" s="10"/>
      <c r="F117" s="12"/>
      <c r="G117" s="12"/>
      <c r="H117" s="13"/>
      <c r="I117" s="10"/>
      <c r="J117" s="14" t="str">
        <f aca="false">IF(OR(F117="",G117="",F117=0),"",G117/F117)</f>
        <v/>
      </c>
      <c r="K117" s="15" t="str">
        <f aca="false">IF(OR(H117="",R117=""),"",IF(H117-R117&lt;=0,"",H117-R117))</f>
        <v/>
      </c>
      <c r="L117" s="16" t="str">
        <f aca="false">IF(OR(K117="",F117="",F117=0),"",K117/F117)</f>
        <v/>
      </c>
      <c r="M117" s="17" t="str">
        <f aca="false">IF(OR(K117="",G117=""),"",G117/K117)</f>
        <v/>
      </c>
      <c r="N117" s="18" t="str">
        <f aca="false">IF(B117="","",IF(COUNTIF(Veículos!$A$5:$A$54,B117)=0,"Placa não cadastrada",IF(U117="","OK",LEFT(U117,LEN(U117)-2))))</f>
        <v/>
      </c>
      <c r="O117" s="19" t="str">
        <f aca="false">IFERROR(INDEX(Veículos!$D$5:$D$54,MATCH(B117,Veículos!$A$5:$A$54,0)),"")</f>
        <v/>
      </c>
      <c r="P117" s="19" t="str">
        <f aca="false">IFERROR(INDEX(Veículos!$E$5:$E$54,MATCH(B117,Veículos!$A$5:$A$54,0)),"")</f>
        <v/>
      </c>
      <c r="Q117" s="19" t="str">
        <f aca="false">IFERROR(INDEX(Veículos!$F$5:$F$54,MATCH(B117,Veículos!$A$5:$A$54,0)),"")</f>
        <v/>
      </c>
      <c r="R117" s="19" t="str">
        <f aca="false">IF(OR(B117="",COUNTIF($B$4:B116,B117)=0),"",LOOKUP(2,1/($B$4:B116=B117),$H$4:H116))</f>
        <v/>
      </c>
      <c r="S117" s="19" t="str">
        <f aca="false">IF(OR(A117="",E117="",J117=""),"",IFERROR(AVERAGEIFS($J$5:$J$504,$E$5:$E$504,E117,$A$5:$A$504,"&gt;="&amp;DATE(YEAR(A117),MONTH(A117),1),$A$5:$A$504,"&lt;="&amp;EOMONTH(A117,0)),""))</f>
        <v/>
      </c>
      <c r="T117" s="19" t="n">
        <f aca="false">IF(K117="",0,F117)</f>
        <v>0</v>
      </c>
      <c r="U117" s="19" t="str">
        <f aca="false">IF(OR(F117="",O117=""),"",IF(F117&gt;O117,"Litros acima do tanque; ",""))&amp;IF(OR(H117="",R117=""),"",IF(H117&lt;=R117,"Odômetro não avançou; ",""))&amp;IF(OR(L117="",P117=""),"",IF(L117&lt;P117,"Consumo abaixo do esperado; ",""))&amp;IF(OR(L117="",Q117=""),"",IF(L117&gt;Q117,"Consumo acima do esperado; ",""))&amp;IF(OR(J117="",S117=""),"",IF(J117&gt;S117*(1+Parâmetros!$B$4),"Preço acima da média do mês; ",""))</f>
        <v/>
      </c>
    </row>
    <row r="118" customFormat="false" ht="15" hidden="false" customHeight="false" outlineLevel="0" collapsed="false">
      <c r="A118" s="11"/>
      <c r="B118" s="10"/>
      <c r="C118" s="10"/>
      <c r="D118" s="10"/>
      <c r="E118" s="10"/>
      <c r="F118" s="12"/>
      <c r="G118" s="12"/>
      <c r="H118" s="13"/>
      <c r="I118" s="10"/>
      <c r="J118" s="14" t="str">
        <f aca="false">IF(OR(F118="",G118="",F118=0),"",G118/F118)</f>
        <v/>
      </c>
      <c r="K118" s="15" t="str">
        <f aca="false">IF(OR(H118="",R118=""),"",IF(H118-R118&lt;=0,"",H118-R118))</f>
        <v/>
      </c>
      <c r="L118" s="16" t="str">
        <f aca="false">IF(OR(K118="",F118="",F118=0),"",K118/F118)</f>
        <v/>
      </c>
      <c r="M118" s="17" t="str">
        <f aca="false">IF(OR(K118="",G118=""),"",G118/K118)</f>
        <v/>
      </c>
      <c r="N118" s="18" t="str">
        <f aca="false">IF(B118="","",IF(COUNTIF(Veículos!$A$5:$A$54,B118)=0,"Placa não cadastrada",IF(U118="","OK",LEFT(U118,LEN(U118)-2))))</f>
        <v/>
      </c>
      <c r="O118" s="19" t="str">
        <f aca="false">IFERROR(INDEX(Veículos!$D$5:$D$54,MATCH(B118,Veículos!$A$5:$A$54,0)),"")</f>
        <v/>
      </c>
      <c r="P118" s="19" t="str">
        <f aca="false">IFERROR(INDEX(Veículos!$E$5:$E$54,MATCH(B118,Veículos!$A$5:$A$54,0)),"")</f>
        <v/>
      </c>
      <c r="Q118" s="19" t="str">
        <f aca="false">IFERROR(INDEX(Veículos!$F$5:$F$54,MATCH(B118,Veículos!$A$5:$A$54,0)),"")</f>
        <v/>
      </c>
      <c r="R118" s="19" t="str">
        <f aca="false">IF(OR(B118="",COUNTIF($B$4:B117,B118)=0),"",LOOKUP(2,1/($B$4:B117=B118),$H$4:H117))</f>
        <v/>
      </c>
      <c r="S118" s="19" t="str">
        <f aca="false">IF(OR(A118="",E118="",J118=""),"",IFERROR(AVERAGEIFS($J$5:$J$504,$E$5:$E$504,E118,$A$5:$A$504,"&gt;="&amp;DATE(YEAR(A118),MONTH(A118),1),$A$5:$A$504,"&lt;="&amp;EOMONTH(A118,0)),""))</f>
        <v/>
      </c>
      <c r="T118" s="19" t="n">
        <f aca="false">IF(K118="",0,F118)</f>
        <v>0</v>
      </c>
      <c r="U118" s="19" t="str">
        <f aca="false">IF(OR(F118="",O118=""),"",IF(F118&gt;O118,"Litros acima do tanque; ",""))&amp;IF(OR(H118="",R118=""),"",IF(H118&lt;=R118,"Odômetro não avançou; ",""))&amp;IF(OR(L118="",P118=""),"",IF(L118&lt;P118,"Consumo abaixo do esperado; ",""))&amp;IF(OR(L118="",Q118=""),"",IF(L118&gt;Q118,"Consumo acima do esperado; ",""))&amp;IF(OR(J118="",S118=""),"",IF(J118&gt;S118*(1+Parâmetros!$B$4),"Preço acima da média do mês; ",""))</f>
        <v/>
      </c>
    </row>
    <row r="119" customFormat="false" ht="15" hidden="false" customHeight="false" outlineLevel="0" collapsed="false">
      <c r="A119" s="11"/>
      <c r="B119" s="10"/>
      <c r="C119" s="10"/>
      <c r="D119" s="10"/>
      <c r="E119" s="10"/>
      <c r="F119" s="12"/>
      <c r="G119" s="12"/>
      <c r="H119" s="13"/>
      <c r="I119" s="10"/>
      <c r="J119" s="14" t="str">
        <f aca="false">IF(OR(F119="",G119="",F119=0),"",G119/F119)</f>
        <v/>
      </c>
      <c r="K119" s="15" t="str">
        <f aca="false">IF(OR(H119="",R119=""),"",IF(H119-R119&lt;=0,"",H119-R119))</f>
        <v/>
      </c>
      <c r="L119" s="16" t="str">
        <f aca="false">IF(OR(K119="",F119="",F119=0),"",K119/F119)</f>
        <v/>
      </c>
      <c r="M119" s="17" t="str">
        <f aca="false">IF(OR(K119="",G119=""),"",G119/K119)</f>
        <v/>
      </c>
      <c r="N119" s="18" t="str">
        <f aca="false">IF(B119="","",IF(COUNTIF(Veículos!$A$5:$A$54,B119)=0,"Placa não cadastrada",IF(U119="","OK",LEFT(U119,LEN(U119)-2))))</f>
        <v/>
      </c>
      <c r="O119" s="19" t="str">
        <f aca="false">IFERROR(INDEX(Veículos!$D$5:$D$54,MATCH(B119,Veículos!$A$5:$A$54,0)),"")</f>
        <v/>
      </c>
      <c r="P119" s="19" t="str">
        <f aca="false">IFERROR(INDEX(Veículos!$E$5:$E$54,MATCH(B119,Veículos!$A$5:$A$54,0)),"")</f>
        <v/>
      </c>
      <c r="Q119" s="19" t="str">
        <f aca="false">IFERROR(INDEX(Veículos!$F$5:$F$54,MATCH(B119,Veículos!$A$5:$A$54,0)),"")</f>
        <v/>
      </c>
      <c r="R119" s="19" t="str">
        <f aca="false">IF(OR(B119="",COUNTIF($B$4:B118,B119)=0),"",LOOKUP(2,1/($B$4:B118=B119),$H$4:H118))</f>
        <v/>
      </c>
      <c r="S119" s="19" t="str">
        <f aca="false">IF(OR(A119="",E119="",J119=""),"",IFERROR(AVERAGEIFS($J$5:$J$504,$E$5:$E$504,E119,$A$5:$A$504,"&gt;="&amp;DATE(YEAR(A119),MONTH(A119),1),$A$5:$A$504,"&lt;="&amp;EOMONTH(A119,0)),""))</f>
        <v/>
      </c>
      <c r="T119" s="19" t="n">
        <f aca="false">IF(K119="",0,F119)</f>
        <v>0</v>
      </c>
      <c r="U119" s="19" t="str">
        <f aca="false">IF(OR(F119="",O119=""),"",IF(F119&gt;O119,"Litros acima do tanque; ",""))&amp;IF(OR(H119="",R119=""),"",IF(H119&lt;=R119,"Odômetro não avançou; ",""))&amp;IF(OR(L119="",P119=""),"",IF(L119&lt;P119,"Consumo abaixo do esperado; ",""))&amp;IF(OR(L119="",Q119=""),"",IF(L119&gt;Q119,"Consumo acima do esperado; ",""))&amp;IF(OR(J119="",S119=""),"",IF(J119&gt;S119*(1+Parâmetros!$B$4),"Preço acima da média do mês; ",""))</f>
        <v/>
      </c>
    </row>
    <row r="120" customFormat="false" ht="15" hidden="false" customHeight="false" outlineLevel="0" collapsed="false">
      <c r="A120" s="11"/>
      <c r="B120" s="10"/>
      <c r="C120" s="10"/>
      <c r="D120" s="10"/>
      <c r="E120" s="10"/>
      <c r="F120" s="12"/>
      <c r="G120" s="12"/>
      <c r="H120" s="13"/>
      <c r="I120" s="10"/>
      <c r="J120" s="14" t="str">
        <f aca="false">IF(OR(F120="",G120="",F120=0),"",G120/F120)</f>
        <v/>
      </c>
      <c r="K120" s="15" t="str">
        <f aca="false">IF(OR(H120="",R120=""),"",IF(H120-R120&lt;=0,"",H120-R120))</f>
        <v/>
      </c>
      <c r="L120" s="16" t="str">
        <f aca="false">IF(OR(K120="",F120="",F120=0),"",K120/F120)</f>
        <v/>
      </c>
      <c r="M120" s="17" t="str">
        <f aca="false">IF(OR(K120="",G120=""),"",G120/K120)</f>
        <v/>
      </c>
      <c r="N120" s="18" t="str">
        <f aca="false">IF(B120="","",IF(COUNTIF(Veículos!$A$5:$A$54,B120)=0,"Placa não cadastrada",IF(U120="","OK",LEFT(U120,LEN(U120)-2))))</f>
        <v/>
      </c>
      <c r="O120" s="19" t="str">
        <f aca="false">IFERROR(INDEX(Veículos!$D$5:$D$54,MATCH(B120,Veículos!$A$5:$A$54,0)),"")</f>
        <v/>
      </c>
      <c r="P120" s="19" t="str">
        <f aca="false">IFERROR(INDEX(Veículos!$E$5:$E$54,MATCH(B120,Veículos!$A$5:$A$54,0)),"")</f>
        <v/>
      </c>
      <c r="Q120" s="19" t="str">
        <f aca="false">IFERROR(INDEX(Veículos!$F$5:$F$54,MATCH(B120,Veículos!$A$5:$A$54,0)),"")</f>
        <v/>
      </c>
      <c r="R120" s="19" t="str">
        <f aca="false">IF(OR(B120="",COUNTIF($B$4:B119,B120)=0),"",LOOKUP(2,1/($B$4:B119=B120),$H$4:H119))</f>
        <v/>
      </c>
      <c r="S120" s="19" t="str">
        <f aca="false">IF(OR(A120="",E120="",J120=""),"",IFERROR(AVERAGEIFS($J$5:$J$504,$E$5:$E$504,E120,$A$5:$A$504,"&gt;="&amp;DATE(YEAR(A120),MONTH(A120),1),$A$5:$A$504,"&lt;="&amp;EOMONTH(A120,0)),""))</f>
        <v/>
      </c>
      <c r="T120" s="19" t="n">
        <f aca="false">IF(K120="",0,F120)</f>
        <v>0</v>
      </c>
      <c r="U120" s="19" t="str">
        <f aca="false">IF(OR(F120="",O120=""),"",IF(F120&gt;O120,"Litros acima do tanque; ",""))&amp;IF(OR(H120="",R120=""),"",IF(H120&lt;=R120,"Odômetro não avançou; ",""))&amp;IF(OR(L120="",P120=""),"",IF(L120&lt;P120,"Consumo abaixo do esperado; ",""))&amp;IF(OR(L120="",Q120=""),"",IF(L120&gt;Q120,"Consumo acima do esperado; ",""))&amp;IF(OR(J120="",S120=""),"",IF(J120&gt;S120*(1+Parâmetros!$B$4),"Preço acima da média do mês; ",""))</f>
        <v/>
      </c>
    </row>
    <row r="121" customFormat="false" ht="15" hidden="false" customHeight="false" outlineLevel="0" collapsed="false">
      <c r="A121" s="11"/>
      <c r="B121" s="10"/>
      <c r="C121" s="10"/>
      <c r="D121" s="10"/>
      <c r="E121" s="10"/>
      <c r="F121" s="12"/>
      <c r="G121" s="12"/>
      <c r="H121" s="13"/>
      <c r="I121" s="10"/>
      <c r="J121" s="14" t="str">
        <f aca="false">IF(OR(F121="",G121="",F121=0),"",G121/F121)</f>
        <v/>
      </c>
      <c r="K121" s="15" t="str">
        <f aca="false">IF(OR(H121="",R121=""),"",IF(H121-R121&lt;=0,"",H121-R121))</f>
        <v/>
      </c>
      <c r="L121" s="16" t="str">
        <f aca="false">IF(OR(K121="",F121="",F121=0),"",K121/F121)</f>
        <v/>
      </c>
      <c r="M121" s="17" t="str">
        <f aca="false">IF(OR(K121="",G121=""),"",G121/K121)</f>
        <v/>
      </c>
      <c r="N121" s="18" t="str">
        <f aca="false">IF(B121="","",IF(COUNTIF(Veículos!$A$5:$A$54,B121)=0,"Placa não cadastrada",IF(U121="","OK",LEFT(U121,LEN(U121)-2))))</f>
        <v/>
      </c>
      <c r="O121" s="19" t="str">
        <f aca="false">IFERROR(INDEX(Veículos!$D$5:$D$54,MATCH(B121,Veículos!$A$5:$A$54,0)),"")</f>
        <v/>
      </c>
      <c r="P121" s="19" t="str">
        <f aca="false">IFERROR(INDEX(Veículos!$E$5:$E$54,MATCH(B121,Veículos!$A$5:$A$54,0)),"")</f>
        <v/>
      </c>
      <c r="Q121" s="19" t="str">
        <f aca="false">IFERROR(INDEX(Veículos!$F$5:$F$54,MATCH(B121,Veículos!$A$5:$A$54,0)),"")</f>
        <v/>
      </c>
      <c r="R121" s="19" t="str">
        <f aca="false">IF(OR(B121="",COUNTIF($B$4:B120,B121)=0),"",LOOKUP(2,1/($B$4:B120=B121),$H$4:H120))</f>
        <v/>
      </c>
      <c r="S121" s="19" t="str">
        <f aca="false">IF(OR(A121="",E121="",J121=""),"",IFERROR(AVERAGEIFS($J$5:$J$504,$E$5:$E$504,E121,$A$5:$A$504,"&gt;="&amp;DATE(YEAR(A121),MONTH(A121),1),$A$5:$A$504,"&lt;="&amp;EOMONTH(A121,0)),""))</f>
        <v/>
      </c>
      <c r="T121" s="19" t="n">
        <f aca="false">IF(K121="",0,F121)</f>
        <v>0</v>
      </c>
      <c r="U121" s="19" t="str">
        <f aca="false">IF(OR(F121="",O121=""),"",IF(F121&gt;O121,"Litros acima do tanque; ",""))&amp;IF(OR(H121="",R121=""),"",IF(H121&lt;=R121,"Odômetro não avançou; ",""))&amp;IF(OR(L121="",P121=""),"",IF(L121&lt;P121,"Consumo abaixo do esperado; ",""))&amp;IF(OR(L121="",Q121=""),"",IF(L121&gt;Q121,"Consumo acima do esperado; ",""))&amp;IF(OR(J121="",S121=""),"",IF(J121&gt;S121*(1+Parâmetros!$B$4),"Preço acima da média do mês; ",""))</f>
        <v/>
      </c>
    </row>
    <row r="122" customFormat="false" ht="15" hidden="false" customHeight="false" outlineLevel="0" collapsed="false">
      <c r="A122" s="11"/>
      <c r="B122" s="10"/>
      <c r="C122" s="10"/>
      <c r="D122" s="10"/>
      <c r="E122" s="10"/>
      <c r="F122" s="12"/>
      <c r="G122" s="12"/>
      <c r="H122" s="13"/>
      <c r="I122" s="10"/>
      <c r="J122" s="14" t="str">
        <f aca="false">IF(OR(F122="",G122="",F122=0),"",G122/F122)</f>
        <v/>
      </c>
      <c r="K122" s="15" t="str">
        <f aca="false">IF(OR(H122="",R122=""),"",IF(H122-R122&lt;=0,"",H122-R122))</f>
        <v/>
      </c>
      <c r="L122" s="16" t="str">
        <f aca="false">IF(OR(K122="",F122="",F122=0),"",K122/F122)</f>
        <v/>
      </c>
      <c r="M122" s="17" t="str">
        <f aca="false">IF(OR(K122="",G122=""),"",G122/K122)</f>
        <v/>
      </c>
      <c r="N122" s="18" t="str">
        <f aca="false">IF(B122="","",IF(COUNTIF(Veículos!$A$5:$A$54,B122)=0,"Placa não cadastrada",IF(U122="","OK",LEFT(U122,LEN(U122)-2))))</f>
        <v/>
      </c>
      <c r="O122" s="19" t="str">
        <f aca="false">IFERROR(INDEX(Veículos!$D$5:$D$54,MATCH(B122,Veículos!$A$5:$A$54,0)),"")</f>
        <v/>
      </c>
      <c r="P122" s="19" t="str">
        <f aca="false">IFERROR(INDEX(Veículos!$E$5:$E$54,MATCH(B122,Veículos!$A$5:$A$54,0)),"")</f>
        <v/>
      </c>
      <c r="Q122" s="19" t="str">
        <f aca="false">IFERROR(INDEX(Veículos!$F$5:$F$54,MATCH(B122,Veículos!$A$5:$A$54,0)),"")</f>
        <v/>
      </c>
      <c r="R122" s="19" t="str">
        <f aca="false">IF(OR(B122="",COUNTIF($B$4:B121,B122)=0),"",LOOKUP(2,1/($B$4:B121=B122),$H$4:H121))</f>
        <v/>
      </c>
      <c r="S122" s="19" t="str">
        <f aca="false">IF(OR(A122="",E122="",J122=""),"",IFERROR(AVERAGEIFS($J$5:$J$504,$E$5:$E$504,E122,$A$5:$A$504,"&gt;="&amp;DATE(YEAR(A122),MONTH(A122),1),$A$5:$A$504,"&lt;="&amp;EOMONTH(A122,0)),""))</f>
        <v/>
      </c>
      <c r="T122" s="19" t="n">
        <f aca="false">IF(K122="",0,F122)</f>
        <v>0</v>
      </c>
      <c r="U122" s="19" t="str">
        <f aca="false">IF(OR(F122="",O122=""),"",IF(F122&gt;O122,"Litros acima do tanque; ",""))&amp;IF(OR(H122="",R122=""),"",IF(H122&lt;=R122,"Odômetro não avançou; ",""))&amp;IF(OR(L122="",P122=""),"",IF(L122&lt;P122,"Consumo abaixo do esperado; ",""))&amp;IF(OR(L122="",Q122=""),"",IF(L122&gt;Q122,"Consumo acima do esperado; ",""))&amp;IF(OR(J122="",S122=""),"",IF(J122&gt;S122*(1+Parâmetros!$B$4),"Preço acima da média do mês; ",""))</f>
        <v/>
      </c>
    </row>
    <row r="123" customFormat="false" ht="15" hidden="false" customHeight="false" outlineLevel="0" collapsed="false">
      <c r="A123" s="11"/>
      <c r="B123" s="10"/>
      <c r="C123" s="10"/>
      <c r="D123" s="10"/>
      <c r="E123" s="10"/>
      <c r="F123" s="12"/>
      <c r="G123" s="12"/>
      <c r="H123" s="13"/>
      <c r="I123" s="10"/>
      <c r="J123" s="14" t="str">
        <f aca="false">IF(OR(F123="",G123="",F123=0),"",G123/F123)</f>
        <v/>
      </c>
      <c r="K123" s="15" t="str">
        <f aca="false">IF(OR(H123="",R123=""),"",IF(H123-R123&lt;=0,"",H123-R123))</f>
        <v/>
      </c>
      <c r="L123" s="16" t="str">
        <f aca="false">IF(OR(K123="",F123="",F123=0),"",K123/F123)</f>
        <v/>
      </c>
      <c r="M123" s="17" t="str">
        <f aca="false">IF(OR(K123="",G123=""),"",G123/K123)</f>
        <v/>
      </c>
      <c r="N123" s="18" t="str">
        <f aca="false">IF(B123="","",IF(COUNTIF(Veículos!$A$5:$A$54,B123)=0,"Placa não cadastrada",IF(U123="","OK",LEFT(U123,LEN(U123)-2))))</f>
        <v/>
      </c>
      <c r="O123" s="19" t="str">
        <f aca="false">IFERROR(INDEX(Veículos!$D$5:$D$54,MATCH(B123,Veículos!$A$5:$A$54,0)),"")</f>
        <v/>
      </c>
      <c r="P123" s="19" t="str">
        <f aca="false">IFERROR(INDEX(Veículos!$E$5:$E$54,MATCH(B123,Veículos!$A$5:$A$54,0)),"")</f>
        <v/>
      </c>
      <c r="Q123" s="19" t="str">
        <f aca="false">IFERROR(INDEX(Veículos!$F$5:$F$54,MATCH(B123,Veículos!$A$5:$A$54,0)),"")</f>
        <v/>
      </c>
      <c r="R123" s="19" t="str">
        <f aca="false">IF(OR(B123="",COUNTIF($B$4:B122,B123)=0),"",LOOKUP(2,1/($B$4:B122=B123),$H$4:H122))</f>
        <v/>
      </c>
      <c r="S123" s="19" t="str">
        <f aca="false">IF(OR(A123="",E123="",J123=""),"",IFERROR(AVERAGEIFS($J$5:$J$504,$E$5:$E$504,E123,$A$5:$A$504,"&gt;="&amp;DATE(YEAR(A123),MONTH(A123),1),$A$5:$A$504,"&lt;="&amp;EOMONTH(A123,0)),""))</f>
        <v/>
      </c>
      <c r="T123" s="19" t="n">
        <f aca="false">IF(K123="",0,F123)</f>
        <v>0</v>
      </c>
      <c r="U123" s="19" t="str">
        <f aca="false">IF(OR(F123="",O123=""),"",IF(F123&gt;O123,"Litros acima do tanque; ",""))&amp;IF(OR(H123="",R123=""),"",IF(H123&lt;=R123,"Odômetro não avançou; ",""))&amp;IF(OR(L123="",P123=""),"",IF(L123&lt;P123,"Consumo abaixo do esperado; ",""))&amp;IF(OR(L123="",Q123=""),"",IF(L123&gt;Q123,"Consumo acima do esperado; ",""))&amp;IF(OR(J123="",S123=""),"",IF(J123&gt;S123*(1+Parâmetros!$B$4),"Preço acima da média do mês; ",""))</f>
        <v/>
      </c>
    </row>
    <row r="124" customFormat="false" ht="15" hidden="false" customHeight="false" outlineLevel="0" collapsed="false">
      <c r="A124" s="11"/>
      <c r="B124" s="10"/>
      <c r="C124" s="10"/>
      <c r="D124" s="10"/>
      <c r="E124" s="10"/>
      <c r="F124" s="12"/>
      <c r="G124" s="12"/>
      <c r="H124" s="13"/>
      <c r="I124" s="10"/>
      <c r="J124" s="14" t="str">
        <f aca="false">IF(OR(F124="",G124="",F124=0),"",G124/F124)</f>
        <v/>
      </c>
      <c r="K124" s="15" t="str">
        <f aca="false">IF(OR(H124="",R124=""),"",IF(H124-R124&lt;=0,"",H124-R124))</f>
        <v/>
      </c>
      <c r="L124" s="16" t="str">
        <f aca="false">IF(OR(K124="",F124="",F124=0),"",K124/F124)</f>
        <v/>
      </c>
      <c r="M124" s="17" t="str">
        <f aca="false">IF(OR(K124="",G124=""),"",G124/K124)</f>
        <v/>
      </c>
      <c r="N124" s="18" t="str">
        <f aca="false">IF(B124="","",IF(COUNTIF(Veículos!$A$5:$A$54,B124)=0,"Placa não cadastrada",IF(U124="","OK",LEFT(U124,LEN(U124)-2))))</f>
        <v/>
      </c>
      <c r="O124" s="19" t="str">
        <f aca="false">IFERROR(INDEX(Veículos!$D$5:$D$54,MATCH(B124,Veículos!$A$5:$A$54,0)),"")</f>
        <v/>
      </c>
      <c r="P124" s="19" t="str">
        <f aca="false">IFERROR(INDEX(Veículos!$E$5:$E$54,MATCH(B124,Veículos!$A$5:$A$54,0)),"")</f>
        <v/>
      </c>
      <c r="Q124" s="19" t="str">
        <f aca="false">IFERROR(INDEX(Veículos!$F$5:$F$54,MATCH(B124,Veículos!$A$5:$A$54,0)),"")</f>
        <v/>
      </c>
      <c r="R124" s="19" t="str">
        <f aca="false">IF(OR(B124="",COUNTIF($B$4:B123,B124)=0),"",LOOKUP(2,1/($B$4:B123=B124),$H$4:H123))</f>
        <v/>
      </c>
      <c r="S124" s="19" t="str">
        <f aca="false">IF(OR(A124="",E124="",J124=""),"",IFERROR(AVERAGEIFS($J$5:$J$504,$E$5:$E$504,E124,$A$5:$A$504,"&gt;="&amp;DATE(YEAR(A124),MONTH(A124),1),$A$5:$A$504,"&lt;="&amp;EOMONTH(A124,0)),""))</f>
        <v/>
      </c>
      <c r="T124" s="19" t="n">
        <f aca="false">IF(K124="",0,F124)</f>
        <v>0</v>
      </c>
      <c r="U124" s="19" t="str">
        <f aca="false">IF(OR(F124="",O124=""),"",IF(F124&gt;O124,"Litros acima do tanque; ",""))&amp;IF(OR(H124="",R124=""),"",IF(H124&lt;=R124,"Odômetro não avançou; ",""))&amp;IF(OR(L124="",P124=""),"",IF(L124&lt;P124,"Consumo abaixo do esperado; ",""))&amp;IF(OR(L124="",Q124=""),"",IF(L124&gt;Q124,"Consumo acima do esperado; ",""))&amp;IF(OR(J124="",S124=""),"",IF(J124&gt;S124*(1+Parâmetros!$B$4),"Preço acima da média do mês; ",""))</f>
        <v/>
      </c>
    </row>
    <row r="125" customFormat="false" ht="15" hidden="false" customHeight="false" outlineLevel="0" collapsed="false">
      <c r="A125" s="11"/>
      <c r="B125" s="10"/>
      <c r="C125" s="10"/>
      <c r="D125" s="10"/>
      <c r="E125" s="10"/>
      <c r="F125" s="12"/>
      <c r="G125" s="12"/>
      <c r="H125" s="13"/>
      <c r="I125" s="10"/>
      <c r="J125" s="14" t="str">
        <f aca="false">IF(OR(F125="",G125="",F125=0),"",G125/F125)</f>
        <v/>
      </c>
      <c r="K125" s="15" t="str">
        <f aca="false">IF(OR(H125="",R125=""),"",IF(H125-R125&lt;=0,"",H125-R125))</f>
        <v/>
      </c>
      <c r="L125" s="16" t="str">
        <f aca="false">IF(OR(K125="",F125="",F125=0),"",K125/F125)</f>
        <v/>
      </c>
      <c r="M125" s="17" t="str">
        <f aca="false">IF(OR(K125="",G125=""),"",G125/K125)</f>
        <v/>
      </c>
      <c r="N125" s="18" t="str">
        <f aca="false">IF(B125="","",IF(COUNTIF(Veículos!$A$5:$A$54,B125)=0,"Placa não cadastrada",IF(U125="","OK",LEFT(U125,LEN(U125)-2))))</f>
        <v/>
      </c>
      <c r="O125" s="19" t="str">
        <f aca="false">IFERROR(INDEX(Veículos!$D$5:$D$54,MATCH(B125,Veículos!$A$5:$A$54,0)),"")</f>
        <v/>
      </c>
      <c r="P125" s="19" t="str">
        <f aca="false">IFERROR(INDEX(Veículos!$E$5:$E$54,MATCH(B125,Veículos!$A$5:$A$54,0)),"")</f>
        <v/>
      </c>
      <c r="Q125" s="19" t="str">
        <f aca="false">IFERROR(INDEX(Veículos!$F$5:$F$54,MATCH(B125,Veículos!$A$5:$A$54,0)),"")</f>
        <v/>
      </c>
      <c r="R125" s="19" t="str">
        <f aca="false">IF(OR(B125="",COUNTIF($B$4:B124,B125)=0),"",LOOKUP(2,1/($B$4:B124=B125),$H$4:H124))</f>
        <v/>
      </c>
      <c r="S125" s="19" t="str">
        <f aca="false">IF(OR(A125="",E125="",J125=""),"",IFERROR(AVERAGEIFS($J$5:$J$504,$E$5:$E$504,E125,$A$5:$A$504,"&gt;="&amp;DATE(YEAR(A125),MONTH(A125),1),$A$5:$A$504,"&lt;="&amp;EOMONTH(A125,0)),""))</f>
        <v/>
      </c>
      <c r="T125" s="19" t="n">
        <f aca="false">IF(K125="",0,F125)</f>
        <v>0</v>
      </c>
      <c r="U125" s="19" t="str">
        <f aca="false">IF(OR(F125="",O125=""),"",IF(F125&gt;O125,"Litros acima do tanque; ",""))&amp;IF(OR(H125="",R125=""),"",IF(H125&lt;=R125,"Odômetro não avançou; ",""))&amp;IF(OR(L125="",P125=""),"",IF(L125&lt;P125,"Consumo abaixo do esperado; ",""))&amp;IF(OR(L125="",Q125=""),"",IF(L125&gt;Q125,"Consumo acima do esperado; ",""))&amp;IF(OR(J125="",S125=""),"",IF(J125&gt;S125*(1+Parâmetros!$B$4),"Preço acima da média do mês; ",""))</f>
        <v/>
      </c>
    </row>
    <row r="126" customFormat="false" ht="15" hidden="false" customHeight="false" outlineLevel="0" collapsed="false">
      <c r="A126" s="11"/>
      <c r="B126" s="10"/>
      <c r="C126" s="10"/>
      <c r="D126" s="10"/>
      <c r="E126" s="10"/>
      <c r="F126" s="12"/>
      <c r="G126" s="12"/>
      <c r="H126" s="13"/>
      <c r="I126" s="10"/>
      <c r="J126" s="14" t="str">
        <f aca="false">IF(OR(F126="",G126="",F126=0),"",G126/F126)</f>
        <v/>
      </c>
      <c r="K126" s="15" t="str">
        <f aca="false">IF(OR(H126="",R126=""),"",IF(H126-R126&lt;=0,"",H126-R126))</f>
        <v/>
      </c>
      <c r="L126" s="16" t="str">
        <f aca="false">IF(OR(K126="",F126="",F126=0),"",K126/F126)</f>
        <v/>
      </c>
      <c r="M126" s="17" t="str">
        <f aca="false">IF(OR(K126="",G126=""),"",G126/K126)</f>
        <v/>
      </c>
      <c r="N126" s="18" t="str">
        <f aca="false">IF(B126="","",IF(COUNTIF(Veículos!$A$5:$A$54,B126)=0,"Placa não cadastrada",IF(U126="","OK",LEFT(U126,LEN(U126)-2))))</f>
        <v/>
      </c>
      <c r="O126" s="19" t="str">
        <f aca="false">IFERROR(INDEX(Veículos!$D$5:$D$54,MATCH(B126,Veículos!$A$5:$A$54,0)),"")</f>
        <v/>
      </c>
      <c r="P126" s="19" t="str">
        <f aca="false">IFERROR(INDEX(Veículos!$E$5:$E$54,MATCH(B126,Veículos!$A$5:$A$54,0)),"")</f>
        <v/>
      </c>
      <c r="Q126" s="19" t="str">
        <f aca="false">IFERROR(INDEX(Veículos!$F$5:$F$54,MATCH(B126,Veículos!$A$5:$A$54,0)),"")</f>
        <v/>
      </c>
      <c r="R126" s="19" t="str">
        <f aca="false">IF(OR(B126="",COUNTIF($B$4:B125,B126)=0),"",LOOKUP(2,1/($B$4:B125=B126),$H$4:H125))</f>
        <v/>
      </c>
      <c r="S126" s="19" t="str">
        <f aca="false">IF(OR(A126="",E126="",J126=""),"",IFERROR(AVERAGEIFS($J$5:$J$504,$E$5:$E$504,E126,$A$5:$A$504,"&gt;="&amp;DATE(YEAR(A126),MONTH(A126),1),$A$5:$A$504,"&lt;="&amp;EOMONTH(A126,0)),""))</f>
        <v/>
      </c>
      <c r="T126" s="19" t="n">
        <f aca="false">IF(K126="",0,F126)</f>
        <v>0</v>
      </c>
      <c r="U126" s="19" t="str">
        <f aca="false">IF(OR(F126="",O126=""),"",IF(F126&gt;O126,"Litros acima do tanque; ",""))&amp;IF(OR(H126="",R126=""),"",IF(H126&lt;=R126,"Odômetro não avançou; ",""))&amp;IF(OR(L126="",P126=""),"",IF(L126&lt;P126,"Consumo abaixo do esperado; ",""))&amp;IF(OR(L126="",Q126=""),"",IF(L126&gt;Q126,"Consumo acima do esperado; ",""))&amp;IF(OR(J126="",S126=""),"",IF(J126&gt;S126*(1+Parâmetros!$B$4),"Preço acima da média do mês; ",""))</f>
        <v/>
      </c>
    </row>
    <row r="127" customFormat="false" ht="15" hidden="false" customHeight="false" outlineLevel="0" collapsed="false">
      <c r="A127" s="11"/>
      <c r="B127" s="10"/>
      <c r="C127" s="10"/>
      <c r="D127" s="10"/>
      <c r="E127" s="10"/>
      <c r="F127" s="12"/>
      <c r="G127" s="12"/>
      <c r="H127" s="13"/>
      <c r="I127" s="10"/>
      <c r="J127" s="14" t="str">
        <f aca="false">IF(OR(F127="",G127="",F127=0),"",G127/F127)</f>
        <v/>
      </c>
      <c r="K127" s="15" t="str">
        <f aca="false">IF(OR(H127="",R127=""),"",IF(H127-R127&lt;=0,"",H127-R127))</f>
        <v/>
      </c>
      <c r="L127" s="16" t="str">
        <f aca="false">IF(OR(K127="",F127="",F127=0),"",K127/F127)</f>
        <v/>
      </c>
      <c r="M127" s="17" t="str">
        <f aca="false">IF(OR(K127="",G127=""),"",G127/K127)</f>
        <v/>
      </c>
      <c r="N127" s="18" t="str">
        <f aca="false">IF(B127="","",IF(COUNTIF(Veículos!$A$5:$A$54,B127)=0,"Placa não cadastrada",IF(U127="","OK",LEFT(U127,LEN(U127)-2))))</f>
        <v/>
      </c>
      <c r="O127" s="19" t="str">
        <f aca="false">IFERROR(INDEX(Veículos!$D$5:$D$54,MATCH(B127,Veículos!$A$5:$A$54,0)),"")</f>
        <v/>
      </c>
      <c r="P127" s="19" t="str">
        <f aca="false">IFERROR(INDEX(Veículos!$E$5:$E$54,MATCH(B127,Veículos!$A$5:$A$54,0)),"")</f>
        <v/>
      </c>
      <c r="Q127" s="19" t="str">
        <f aca="false">IFERROR(INDEX(Veículos!$F$5:$F$54,MATCH(B127,Veículos!$A$5:$A$54,0)),"")</f>
        <v/>
      </c>
      <c r="R127" s="19" t="str">
        <f aca="false">IF(OR(B127="",COUNTIF($B$4:B126,B127)=0),"",LOOKUP(2,1/($B$4:B126=B127),$H$4:H126))</f>
        <v/>
      </c>
      <c r="S127" s="19" t="str">
        <f aca="false">IF(OR(A127="",E127="",J127=""),"",IFERROR(AVERAGEIFS($J$5:$J$504,$E$5:$E$504,E127,$A$5:$A$504,"&gt;="&amp;DATE(YEAR(A127),MONTH(A127),1),$A$5:$A$504,"&lt;="&amp;EOMONTH(A127,0)),""))</f>
        <v/>
      </c>
      <c r="T127" s="19" t="n">
        <f aca="false">IF(K127="",0,F127)</f>
        <v>0</v>
      </c>
      <c r="U127" s="19" t="str">
        <f aca="false">IF(OR(F127="",O127=""),"",IF(F127&gt;O127,"Litros acima do tanque; ",""))&amp;IF(OR(H127="",R127=""),"",IF(H127&lt;=R127,"Odômetro não avançou; ",""))&amp;IF(OR(L127="",P127=""),"",IF(L127&lt;P127,"Consumo abaixo do esperado; ",""))&amp;IF(OR(L127="",Q127=""),"",IF(L127&gt;Q127,"Consumo acima do esperado; ",""))&amp;IF(OR(J127="",S127=""),"",IF(J127&gt;S127*(1+Parâmetros!$B$4),"Preço acima da média do mês; ",""))</f>
        <v/>
      </c>
    </row>
    <row r="128" customFormat="false" ht="15" hidden="false" customHeight="false" outlineLevel="0" collapsed="false">
      <c r="A128" s="11"/>
      <c r="B128" s="10"/>
      <c r="C128" s="10"/>
      <c r="D128" s="10"/>
      <c r="E128" s="10"/>
      <c r="F128" s="12"/>
      <c r="G128" s="12"/>
      <c r="H128" s="13"/>
      <c r="I128" s="10"/>
      <c r="J128" s="14" t="str">
        <f aca="false">IF(OR(F128="",G128="",F128=0),"",G128/F128)</f>
        <v/>
      </c>
      <c r="K128" s="15" t="str">
        <f aca="false">IF(OR(H128="",R128=""),"",IF(H128-R128&lt;=0,"",H128-R128))</f>
        <v/>
      </c>
      <c r="L128" s="16" t="str">
        <f aca="false">IF(OR(K128="",F128="",F128=0),"",K128/F128)</f>
        <v/>
      </c>
      <c r="M128" s="17" t="str">
        <f aca="false">IF(OR(K128="",G128=""),"",G128/K128)</f>
        <v/>
      </c>
      <c r="N128" s="18" t="str">
        <f aca="false">IF(B128="","",IF(COUNTIF(Veículos!$A$5:$A$54,B128)=0,"Placa não cadastrada",IF(U128="","OK",LEFT(U128,LEN(U128)-2))))</f>
        <v/>
      </c>
      <c r="O128" s="19" t="str">
        <f aca="false">IFERROR(INDEX(Veículos!$D$5:$D$54,MATCH(B128,Veículos!$A$5:$A$54,0)),"")</f>
        <v/>
      </c>
      <c r="P128" s="19" t="str">
        <f aca="false">IFERROR(INDEX(Veículos!$E$5:$E$54,MATCH(B128,Veículos!$A$5:$A$54,0)),"")</f>
        <v/>
      </c>
      <c r="Q128" s="19" t="str">
        <f aca="false">IFERROR(INDEX(Veículos!$F$5:$F$54,MATCH(B128,Veículos!$A$5:$A$54,0)),"")</f>
        <v/>
      </c>
      <c r="R128" s="19" t="str">
        <f aca="false">IF(OR(B128="",COUNTIF($B$4:B127,B128)=0),"",LOOKUP(2,1/($B$4:B127=B128),$H$4:H127))</f>
        <v/>
      </c>
      <c r="S128" s="19" t="str">
        <f aca="false">IF(OR(A128="",E128="",J128=""),"",IFERROR(AVERAGEIFS($J$5:$J$504,$E$5:$E$504,E128,$A$5:$A$504,"&gt;="&amp;DATE(YEAR(A128),MONTH(A128),1),$A$5:$A$504,"&lt;="&amp;EOMONTH(A128,0)),""))</f>
        <v/>
      </c>
      <c r="T128" s="19" t="n">
        <f aca="false">IF(K128="",0,F128)</f>
        <v>0</v>
      </c>
      <c r="U128" s="19" t="str">
        <f aca="false">IF(OR(F128="",O128=""),"",IF(F128&gt;O128,"Litros acima do tanque; ",""))&amp;IF(OR(H128="",R128=""),"",IF(H128&lt;=R128,"Odômetro não avançou; ",""))&amp;IF(OR(L128="",P128=""),"",IF(L128&lt;P128,"Consumo abaixo do esperado; ",""))&amp;IF(OR(L128="",Q128=""),"",IF(L128&gt;Q128,"Consumo acima do esperado; ",""))&amp;IF(OR(J128="",S128=""),"",IF(J128&gt;S128*(1+Parâmetros!$B$4),"Preço acima da média do mês; ",""))</f>
        <v/>
      </c>
    </row>
    <row r="129" customFormat="false" ht="15" hidden="false" customHeight="false" outlineLevel="0" collapsed="false">
      <c r="A129" s="11"/>
      <c r="B129" s="10"/>
      <c r="C129" s="10"/>
      <c r="D129" s="10"/>
      <c r="E129" s="10"/>
      <c r="F129" s="12"/>
      <c r="G129" s="12"/>
      <c r="H129" s="13"/>
      <c r="I129" s="10"/>
      <c r="J129" s="14" t="str">
        <f aca="false">IF(OR(F129="",G129="",F129=0),"",G129/F129)</f>
        <v/>
      </c>
      <c r="K129" s="15" t="str">
        <f aca="false">IF(OR(H129="",R129=""),"",IF(H129-R129&lt;=0,"",H129-R129))</f>
        <v/>
      </c>
      <c r="L129" s="16" t="str">
        <f aca="false">IF(OR(K129="",F129="",F129=0),"",K129/F129)</f>
        <v/>
      </c>
      <c r="M129" s="17" t="str">
        <f aca="false">IF(OR(K129="",G129=""),"",G129/K129)</f>
        <v/>
      </c>
      <c r="N129" s="18" t="str">
        <f aca="false">IF(B129="","",IF(COUNTIF(Veículos!$A$5:$A$54,B129)=0,"Placa não cadastrada",IF(U129="","OK",LEFT(U129,LEN(U129)-2))))</f>
        <v/>
      </c>
      <c r="O129" s="19" t="str">
        <f aca="false">IFERROR(INDEX(Veículos!$D$5:$D$54,MATCH(B129,Veículos!$A$5:$A$54,0)),"")</f>
        <v/>
      </c>
      <c r="P129" s="19" t="str">
        <f aca="false">IFERROR(INDEX(Veículos!$E$5:$E$54,MATCH(B129,Veículos!$A$5:$A$54,0)),"")</f>
        <v/>
      </c>
      <c r="Q129" s="19" t="str">
        <f aca="false">IFERROR(INDEX(Veículos!$F$5:$F$54,MATCH(B129,Veículos!$A$5:$A$54,0)),"")</f>
        <v/>
      </c>
      <c r="R129" s="19" t="str">
        <f aca="false">IF(OR(B129="",COUNTIF($B$4:B128,B129)=0),"",LOOKUP(2,1/($B$4:B128=B129),$H$4:H128))</f>
        <v/>
      </c>
      <c r="S129" s="19" t="str">
        <f aca="false">IF(OR(A129="",E129="",J129=""),"",IFERROR(AVERAGEIFS($J$5:$J$504,$E$5:$E$504,E129,$A$5:$A$504,"&gt;="&amp;DATE(YEAR(A129),MONTH(A129),1),$A$5:$A$504,"&lt;="&amp;EOMONTH(A129,0)),""))</f>
        <v/>
      </c>
      <c r="T129" s="19" t="n">
        <f aca="false">IF(K129="",0,F129)</f>
        <v>0</v>
      </c>
      <c r="U129" s="19" t="str">
        <f aca="false">IF(OR(F129="",O129=""),"",IF(F129&gt;O129,"Litros acima do tanque; ",""))&amp;IF(OR(H129="",R129=""),"",IF(H129&lt;=R129,"Odômetro não avançou; ",""))&amp;IF(OR(L129="",P129=""),"",IF(L129&lt;P129,"Consumo abaixo do esperado; ",""))&amp;IF(OR(L129="",Q129=""),"",IF(L129&gt;Q129,"Consumo acima do esperado; ",""))&amp;IF(OR(J129="",S129=""),"",IF(J129&gt;S129*(1+Parâmetros!$B$4),"Preço acima da média do mês; ",""))</f>
        <v/>
      </c>
    </row>
    <row r="130" customFormat="false" ht="15" hidden="false" customHeight="false" outlineLevel="0" collapsed="false">
      <c r="A130" s="11"/>
      <c r="B130" s="10"/>
      <c r="C130" s="10"/>
      <c r="D130" s="10"/>
      <c r="E130" s="10"/>
      <c r="F130" s="12"/>
      <c r="G130" s="12"/>
      <c r="H130" s="13"/>
      <c r="I130" s="10"/>
      <c r="J130" s="14" t="str">
        <f aca="false">IF(OR(F130="",G130="",F130=0),"",G130/F130)</f>
        <v/>
      </c>
      <c r="K130" s="15" t="str">
        <f aca="false">IF(OR(H130="",R130=""),"",IF(H130-R130&lt;=0,"",H130-R130))</f>
        <v/>
      </c>
      <c r="L130" s="16" t="str">
        <f aca="false">IF(OR(K130="",F130="",F130=0),"",K130/F130)</f>
        <v/>
      </c>
      <c r="M130" s="17" t="str">
        <f aca="false">IF(OR(K130="",G130=""),"",G130/K130)</f>
        <v/>
      </c>
      <c r="N130" s="18" t="str">
        <f aca="false">IF(B130="","",IF(COUNTIF(Veículos!$A$5:$A$54,B130)=0,"Placa não cadastrada",IF(U130="","OK",LEFT(U130,LEN(U130)-2))))</f>
        <v/>
      </c>
      <c r="O130" s="19" t="str">
        <f aca="false">IFERROR(INDEX(Veículos!$D$5:$D$54,MATCH(B130,Veículos!$A$5:$A$54,0)),"")</f>
        <v/>
      </c>
      <c r="P130" s="19" t="str">
        <f aca="false">IFERROR(INDEX(Veículos!$E$5:$E$54,MATCH(B130,Veículos!$A$5:$A$54,0)),"")</f>
        <v/>
      </c>
      <c r="Q130" s="19" t="str">
        <f aca="false">IFERROR(INDEX(Veículos!$F$5:$F$54,MATCH(B130,Veículos!$A$5:$A$54,0)),"")</f>
        <v/>
      </c>
      <c r="R130" s="19" t="str">
        <f aca="false">IF(OR(B130="",COUNTIF($B$4:B129,B130)=0),"",LOOKUP(2,1/($B$4:B129=B130),$H$4:H129))</f>
        <v/>
      </c>
      <c r="S130" s="19" t="str">
        <f aca="false">IF(OR(A130="",E130="",J130=""),"",IFERROR(AVERAGEIFS($J$5:$J$504,$E$5:$E$504,E130,$A$5:$A$504,"&gt;="&amp;DATE(YEAR(A130),MONTH(A130),1),$A$5:$A$504,"&lt;="&amp;EOMONTH(A130,0)),""))</f>
        <v/>
      </c>
      <c r="T130" s="19" t="n">
        <f aca="false">IF(K130="",0,F130)</f>
        <v>0</v>
      </c>
      <c r="U130" s="19" t="str">
        <f aca="false">IF(OR(F130="",O130=""),"",IF(F130&gt;O130,"Litros acima do tanque; ",""))&amp;IF(OR(H130="",R130=""),"",IF(H130&lt;=R130,"Odômetro não avançou; ",""))&amp;IF(OR(L130="",P130=""),"",IF(L130&lt;P130,"Consumo abaixo do esperado; ",""))&amp;IF(OR(L130="",Q130=""),"",IF(L130&gt;Q130,"Consumo acima do esperado; ",""))&amp;IF(OR(J130="",S130=""),"",IF(J130&gt;S130*(1+Parâmetros!$B$4),"Preço acima da média do mês; ",""))</f>
        <v/>
      </c>
    </row>
    <row r="131" customFormat="false" ht="15" hidden="false" customHeight="false" outlineLevel="0" collapsed="false">
      <c r="A131" s="11"/>
      <c r="B131" s="10"/>
      <c r="C131" s="10"/>
      <c r="D131" s="10"/>
      <c r="E131" s="10"/>
      <c r="F131" s="12"/>
      <c r="G131" s="12"/>
      <c r="H131" s="13"/>
      <c r="I131" s="10"/>
      <c r="J131" s="14" t="str">
        <f aca="false">IF(OR(F131="",G131="",F131=0),"",G131/F131)</f>
        <v/>
      </c>
      <c r="K131" s="15" t="str">
        <f aca="false">IF(OR(H131="",R131=""),"",IF(H131-R131&lt;=0,"",H131-R131))</f>
        <v/>
      </c>
      <c r="L131" s="16" t="str">
        <f aca="false">IF(OR(K131="",F131="",F131=0),"",K131/F131)</f>
        <v/>
      </c>
      <c r="M131" s="17" t="str">
        <f aca="false">IF(OR(K131="",G131=""),"",G131/K131)</f>
        <v/>
      </c>
      <c r="N131" s="18" t="str">
        <f aca="false">IF(B131="","",IF(COUNTIF(Veículos!$A$5:$A$54,B131)=0,"Placa não cadastrada",IF(U131="","OK",LEFT(U131,LEN(U131)-2))))</f>
        <v/>
      </c>
      <c r="O131" s="19" t="str">
        <f aca="false">IFERROR(INDEX(Veículos!$D$5:$D$54,MATCH(B131,Veículos!$A$5:$A$54,0)),"")</f>
        <v/>
      </c>
      <c r="P131" s="19" t="str">
        <f aca="false">IFERROR(INDEX(Veículos!$E$5:$E$54,MATCH(B131,Veículos!$A$5:$A$54,0)),"")</f>
        <v/>
      </c>
      <c r="Q131" s="19" t="str">
        <f aca="false">IFERROR(INDEX(Veículos!$F$5:$F$54,MATCH(B131,Veículos!$A$5:$A$54,0)),"")</f>
        <v/>
      </c>
      <c r="R131" s="19" t="str">
        <f aca="false">IF(OR(B131="",COUNTIF($B$4:B130,B131)=0),"",LOOKUP(2,1/($B$4:B130=B131),$H$4:H130))</f>
        <v/>
      </c>
      <c r="S131" s="19" t="str">
        <f aca="false">IF(OR(A131="",E131="",J131=""),"",IFERROR(AVERAGEIFS($J$5:$J$504,$E$5:$E$504,E131,$A$5:$A$504,"&gt;="&amp;DATE(YEAR(A131),MONTH(A131),1),$A$5:$A$504,"&lt;="&amp;EOMONTH(A131,0)),""))</f>
        <v/>
      </c>
      <c r="T131" s="19" t="n">
        <f aca="false">IF(K131="",0,F131)</f>
        <v>0</v>
      </c>
      <c r="U131" s="19" t="str">
        <f aca="false">IF(OR(F131="",O131=""),"",IF(F131&gt;O131,"Litros acima do tanque; ",""))&amp;IF(OR(H131="",R131=""),"",IF(H131&lt;=R131,"Odômetro não avançou; ",""))&amp;IF(OR(L131="",P131=""),"",IF(L131&lt;P131,"Consumo abaixo do esperado; ",""))&amp;IF(OR(L131="",Q131=""),"",IF(L131&gt;Q131,"Consumo acima do esperado; ",""))&amp;IF(OR(J131="",S131=""),"",IF(J131&gt;S131*(1+Parâmetros!$B$4),"Preço acima da média do mês; ",""))</f>
        <v/>
      </c>
    </row>
    <row r="132" customFormat="false" ht="15" hidden="false" customHeight="false" outlineLevel="0" collapsed="false">
      <c r="A132" s="11"/>
      <c r="B132" s="10"/>
      <c r="C132" s="10"/>
      <c r="D132" s="10"/>
      <c r="E132" s="10"/>
      <c r="F132" s="12"/>
      <c r="G132" s="12"/>
      <c r="H132" s="13"/>
      <c r="I132" s="10"/>
      <c r="J132" s="14" t="str">
        <f aca="false">IF(OR(F132="",G132="",F132=0),"",G132/F132)</f>
        <v/>
      </c>
      <c r="K132" s="15" t="str">
        <f aca="false">IF(OR(H132="",R132=""),"",IF(H132-R132&lt;=0,"",H132-R132))</f>
        <v/>
      </c>
      <c r="L132" s="16" t="str">
        <f aca="false">IF(OR(K132="",F132="",F132=0),"",K132/F132)</f>
        <v/>
      </c>
      <c r="M132" s="17" t="str">
        <f aca="false">IF(OR(K132="",G132=""),"",G132/K132)</f>
        <v/>
      </c>
      <c r="N132" s="18" t="str">
        <f aca="false">IF(B132="","",IF(COUNTIF(Veículos!$A$5:$A$54,B132)=0,"Placa não cadastrada",IF(U132="","OK",LEFT(U132,LEN(U132)-2))))</f>
        <v/>
      </c>
      <c r="O132" s="19" t="str">
        <f aca="false">IFERROR(INDEX(Veículos!$D$5:$D$54,MATCH(B132,Veículos!$A$5:$A$54,0)),"")</f>
        <v/>
      </c>
      <c r="P132" s="19" t="str">
        <f aca="false">IFERROR(INDEX(Veículos!$E$5:$E$54,MATCH(B132,Veículos!$A$5:$A$54,0)),"")</f>
        <v/>
      </c>
      <c r="Q132" s="19" t="str">
        <f aca="false">IFERROR(INDEX(Veículos!$F$5:$F$54,MATCH(B132,Veículos!$A$5:$A$54,0)),"")</f>
        <v/>
      </c>
      <c r="R132" s="19" t="str">
        <f aca="false">IF(OR(B132="",COUNTIF($B$4:B131,B132)=0),"",LOOKUP(2,1/($B$4:B131=B132),$H$4:H131))</f>
        <v/>
      </c>
      <c r="S132" s="19" t="str">
        <f aca="false">IF(OR(A132="",E132="",J132=""),"",IFERROR(AVERAGEIFS($J$5:$J$504,$E$5:$E$504,E132,$A$5:$A$504,"&gt;="&amp;DATE(YEAR(A132),MONTH(A132),1),$A$5:$A$504,"&lt;="&amp;EOMONTH(A132,0)),""))</f>
        <v/>
      </c>
      <c r="T132" s="19" t="n">
        <f aca="false">IF(K132="",0,F132)</f>
        <v>0</v>
      </c>
      <c r="U132" s="19" t="str">
        <f aca="false">IF(OR(F132="",O132=""),"",IF(F132&gt;O132,"Litros acima do tanque; ",""))&amp;IF(OR(H132="",R132=""),"",IF(H132&lt;=R132,"Odômetro não avançou; ",""))&amp;IF(OR(L132="",P132=""),"",IF(L132&lt;P132,"Consumo abaixo do esperado; ",""))&amp;IF(OR(L132="",Q132=""),"",IF(L132&gt;Q132,"Consumo acima do esperado; ",""))&amp;IF(OR(J132="",S132=""),"",IF(J132&gt;S132*(1+Parâmetros!$B$4),"Preço acima da média do mês; ",""))</f>
        <v/>
      </c>
    </row>
    <row r="133" customFormat="false" ht="15" hidden="false" customHeight="false" outlineLevel="0" collapsed="false">
      <c r="A133" s="11"/>
      <c r="B133" s="10"/>
      <c r="C133" s="10"/>
      <c r="D133" s="10"/>
      <c r="E133" s="10"/>
      <c r="F133" s="12"/>
      <c r="G133" s="12"/>
      <c r="H133" s="13"/>
      <c r="I133" s="10"/>
      <c r="J133" s="14" t="str">
        <f aca="false">IF(OR(F133="",G133="",F133=0),"",G133/F133)</f>
        <v/>
      </c>
      <c r="K133" s="15" t="str">
        <f aca="false">IF(OR(H133="",R133=""),"",IF(H133-R133&lt;=0,"",H133-R133))</f>
        <v/>
      </c>
      <c r="L133" s="16" t="str">
        <f aca="false">IF(OR(K133="",F133="",F133=0),"",K133/F133)</f>
        <v/>
      </c>
      <c r="M133" s="17" t="str">
        <f aca="false">IF(OR(K133="",G133=""),"",G133/K133)</f>
        <v/>
      </c>
      <c r="N133" s="18" t="str">
        <f aca="false">IF(B133="","",IF(COUNTIF(Veículos!$A$5:$A$54,B133)=0,"Placa não cadastrada",IF(U133="","OK",LEFT(U133,LEN(U133)-2))))</f>
        <v/>
      </c>
      <c r="O133" s="19" t="str">
        <f aca="false">IFERROR(INDEX(Veículos!$D$5:$D$54,MATCH(B133,Veículos!$A$5:$A$54,0)),"")</f>
        <v/>
      </c>
      <c r="P133" s="19" t="str">
        <f aca="false">IFERROR(INDEX(Veículos!$E$5:$E$54,MATCH(B133,Veículos!$A$5:$A$54,0)),"")</f>
        <v/>
      </c>
      <c r="Q133" s="19" t="str">
        <f aca="false">IFERROR(INDEX(Veículos!$F$5:$F$54,MATCH(B133,Veículos!$A$5:$A$54,0)),"")</f>
        <v/>
      </c>
      <c r="R133" s="19" t="str">
        <f aca="false">IF(OR(B133="",COUNTIF($B$4:B132,B133)=0),"",LOOKUP(2,1/($B$4:B132=B133),$H$4:H132))</f>
        <v/>
      </c>
      <c r="S133" s="19" t="str">
        <f aca="false">IF(OR(A133="",E133="",J133=""),"",IFERROR(AVERAGEIFS($J$5:$J$504,$E$5:$E$504,E133,$A$5:$A$504,"&gt;="&amp;DATE(YEAR(A133),MONTH(A133),1),$A$5:$A$504,"&lt;="&amp;EOMONTH(A133,0)),""))</f>
        <v/>
      </c>
      <c r="T133" s="19" t="n">
        <f aca="false">IF(K133="",0,F133)</f>
        <v>0</v>
      </c>
      <c r="U133" s="19" t="str">
        <f aca="false">IF(OR(F133="",O133=""),"",IF(F133&gt;O133,"Litros acima do tanque; ",""))&amp;IF(OR(H133="",R133=""),"",IF(H133&lt;=R133,"Odômetro não avançou; ",""))&amp;IF(OR(L133="",P133=""),"",IF(L133&lt;P133,"Consumo abaixo do esperado; ",""))&amp;IF(OR(L133="",Q133=""),"",IF(L133&gt;Q133,"Consumo acima do esperado; ",""))&amp;IF(OR(J133="",S133=""),"",IF(J133&gt;S133*(1+Parâmetros!$B$4),"Preço acima da média do mês; ",""))</f>
        <v/>
      </c>
    </row>
    <row r="134" customFormat="false" ht="15" hidden="false" customHeight="false" outlineLevel="0" collapsed="false">
      <c r="A134" s="11"/>
      <c r="B134" s="10"/>
      <c r="C134" s="10"/>
      <c r="D134" s="10"/>
      <c r="E134" s="10"/>
      <c r="F134" s="12"/>
      <c r="G134" s="12"/>
      <c r="H134" s="13"/>
      <c r="I134" s="10"/>
      <c r="J134" s="14" t="str">
        <f aca="false">IF(OR(F134="",G134="",F134=0),"",G134/F134)</f>
        <v/>
      </c>
      <c r="K134" s="15" t="str">
        <f aca="false">IF(OR(H134="",R134=""),"",IF(H134-R134&lt;=0,"",H134-R134))</f>
        <v/>
      </c>
      <c r="L134" s="16" t="str">
        <f aca="false">IF(OR(K134="",F134="",F134=0),"",K134/F134)</f>
        <v/>
      </c>
      <c r="M134" s="17" t="str">
        <f aca="false">IF(OR(K134="",G134=""),"",G134/K134)</f>
        <v/>
      </c>
      <c r="N134" s="18" t="str">
        <f aca="false">IF(B134="","",IF(COUNTIF(Veículos!$A$5:$A$54,B134)=0,"Placa não cadastrada",IF(U134="","OK",LEFT(U134,LEN(U134)-2))))</f>
        <v/>
      </c>
      <c r="O134" s="19" t="str">
        <f aca="false">IFERROR(INDEX(Veículos!$D$5:$D$54,MATCH(B134,Veículos!$A$5:$A$54,0)),"")</f>
        <v/>
      </c>
      <c r="P134" s="19" t="str">
        <f aca="false">IFERROR(INDEX(Veículos!$E$5:$E$54,MATCH(B134,Veículos!$A$5:$A$54,0)),"")</f>
        <v/>
      </c>
      <c r="Q134" s="19" t="str">
        <f aca="false">IFERROR(INDEX(Veículos!$F$5:$F$54,MATCH(B134,Veículos!$A$5:$A$54,0)),"")</f>
        <v/>
      </c>
      <c r="R134" s="19" t="str">
        <f aca="false">IF(OR(B134="",COUNTIF($B$4:B133,B134)=0),"",LOOKUP(2,1/($B$4:B133=B134),$H$4:H133))</f>
        <v/>
      </c>
      <c r="S134" s="19" t="str">
        <f aca="false">IF(OR(A134="",E134="",J134=""),"",IFERROR(AVERAGEIFS($J$5:$J$504,$E$5:$E$504,E134,$A$5:$A$504,"&gt;="&amp;DATE(YEAR(A134),MONTH(A134),1),$A$5:$A$504,"&lt;="&amp;EOMONTH(A134,0)),""))</f>
        <v/>
      </c>
      <c r="T134" s="19" t="n">
        <f aca="false">IF(K134="",0,F134)</f>
        <v>0</v>
      </c>
      <c r="U134" s="19" t="str">
        <f aca="false">IF(OR(F134="",O134=""),"",IF(F134&gt;O134,"Litros acima do tanque; ",""))&amp;IF(OR(H134="",R134=""),"",IF(H134&lt;=R134,"Odômetro não avançou; ",""))&amp;IF(OR(L134="",P134=""),"",IF(L134&lt;P134,"Consumo abaixo do esperado; ",""))&amp;IF(OR(L134="",Q134=""),"",IF(L134&gt;Q134,"Consumo acima do esperado; ",""))&amp;IF(OR(J134="",S134=""),"",IF(J134&gt;S134*(1+Parâmetros!$B$4),"Preço acima da média do mês; ",""))</f>
        <v/>
      </c>
    </row>
    <row r="135" customFormat="false" ht="15" hidden="false" customHeight="false" outlineLevel="0" collapsed="false">
      <c r="A135" s="11"/>
      <c r="B135" s="10"/>
      <c r="C135" s="10"/>
      <c r="D135" s="10"/>
      <c r="E135" s="10"/>
      <c r="F135" s="12"/>
      <c r="G135" s="12"/>
      <c r="H135" s="13"/>
      <c r="I135" s="10"/>
      <c r="J135" s="14" t="str">
        <f aca="false">IF(OR(F135="",G135="",F135=0),"",G135/F135)</f>
        <v/>
      </c>
      <c r="K135" s="15" t="str">
        <f aca="false">IF(OR(H135="",R135=""),"",IF(H135-R135&lt;=0,"",H135-R135))</f>
        <v/>
      </c>
      <c r="L135" s="16" t="str">
        <f aca="false">IF(OR(K135="",F135="",F135=0),"",K135/F135)</f>
        <v/>
      </c>
      <c r="M135" s="17" t="str">
        <f aca="false">IF(OR(K135="",G135=""),"",G135/K135)</f>
        <v/>
      </c>
      <c r="N135" s="18" t="str">
        <f aca="false">IF(B135="","",IF(COUNTIF(Veículos!$A$5:$A$54,B135)=0,"Placa não cadastrada",IF(U135="","OK",LEFT(U135,LEN(U135)-2))))</f>
        <v/>
      </c>
      <c r="O135" s="19" t="str">
        <f aca="false">IFERROR(INDEX(Veículos!$D$5:$D$54,MATCH(B135,Veículos!$A$5:$A$54,0)),"")</f>
        <v/>
      </c>
      <c r="P135" s="19" t="str">
        <f aca="false">IFERROR(INDEX(Veículos!$E$5:$E$54,MATCH(B135,Veículos!$A$5:$A$54,0)),"")</f>
        <v/>
      </c>
      <c r="Q135" s="19" t="str">
        <f aca="false">IFERROR(INDEX(Veículos!$F$5:$F$54,MATCH(B135,Veículos!$A$5:$A$54,0)),"")</f>
        <v/>
      </c>
      <c r="R135" s="19" t="str">
        <f aca="false">IF(OR(B135="",COUNTIF($B$4:B134,B135)=0),"",LOOKUP(2,1/($B$4:B134=B135),$H$4:H134))</f>
        <v/>
      </c>
      <c r="S135" s="19" t="str">
        <f aca="false">IF(OR(A135="",E135="",J135=""),"",IFERROR(AVERAGEIFS($J$5:$J$504,$E$5:$E$504,E135,$A$5:$A$504,"&gt;="&amp;DATE(YEAR(A135),MONTH(A135),1),$A$5:$A$504,"&lt;="&amp;EOMONTH(A135,0)),""))</f>
        <v/>
      </c>
      <c r="T135" s="19" t="n">
        <f aca="false">IF(K135="",0,F135)</f>
        <v>0</v>
      </c>
      <c r="U135" s="19" t="str">
        <f aca="false">IF(OR(F135="",O135=""),"",IF(F135&gt;O135,"Litros acima do tanque; ",""))&amp;IF(OR(H135="",R135=""),"",IF(H135&lt;=R135,"Odômetro não avançou; ",""))&amp;IF(OR(L135="",P135=""),"",IF(L135&lt;P135,"Consumo abaixo do esperado; ",""))&amp;IF(OR(L135="",Q135=""),"",IF(L135&gt;Q135,"Consumo acima do esperado; ",""))&amp;IF(OR(J135="",S135=""),"",IF(J135&gt;S135*(1+Parâmetros!$B$4),"Preço acima da média do mês; ",""))</f>
        <v/>
      </c>
    </row>
    <row r="136" customFormat="false" ht="15" hidden="false" customHeight="false" outlineLevel="0" collapsed="false">
      <c r="A136" s="11"/>
      <c r="B136" s="10"/>
      <c r="C136" s="10"/>
      <c r="D136" s="10"/>
      <c r="E136" s="10"/>
      <c r="F136" s="12"/>
      <c r="G136" s="12"/>
      <c r="H136" s="13"/>
      <c r="I136" s="10"/>
      <c r="J136" s="14" t="str">
        <f aca="false">IF(OR(F136="",G136="",F136=0),"",G136/F136)</f>
        <v/>
      </c>
      <c r="K136" s="15" t="str">
        <f aca="false">IF(OR(H136="",R136=""),"",IF(H136-R136&lt;=0,"",H136-R136))</f>
        <v/>
      </c>
      <c r="L136" s="16" t="str">
        <f aca="false">IF(OR(K136="",F136="",F136=0),"",K136/F136)</f>
        <v/>
      </c>
      <c r="M136" s="17" t="str">
        <f aca="false">IF(OR(K136="",G136=""),"",G136/K136)</f>
        <v/>
      </c>
      <c r="N136" s="18" t="str">
        <f aca="false">IF(B136="","",IF(COUNTIF(Veículos!$A$5:$A$54,B136)=0,"Placa não cadastrada",IF(U136="","OK",LEFT(U136,LEN(U136)-2))))</f>
        <v/>
      </c>
      <c r="O136" s="19" t="str">
        <f aca="false">IFERROR(INDEX(Veículos!$D$5:$D$54,MATCH(B136,Veículos!$A$5:$A$54,0)),"")</f>
        <v/>
      </c>
      <c r="P136" s="19" t="str">
        <f aca="false">IFERROR(INDEX(Veículos!$E$5:$E$54,MATCH(B136,Veículos!$A$5:$A$54,0)),"")</f>
        <v/>
      </c>
      <c r="Q136" s="19" t="str">
        <f aca="false">IFERROR(INDEX(Veículos!$F$5:$F$54,MATCH(B136,Veículos!$A$5:$A$54,0)),"")</f>
        <v/>
      </c>
      <c r="R136" s="19" t="str">
        <f aca="false">IF(OR(B136="",COUNTIF($B$4:B135,B136)=0),"",LOOKUP(2,1/($B$4:B135=B136),$H$4:H135))</f>
        <v/>
      </c>
      <c r="S136" s="19" t="str">
        <f aca="false">IF(OR(A136="",E136="",J136=""),"",IFERROR(AVERAGEIFS($J$5:$J$504,$E$5:$E$504,E136,$A$5:$A$504,"&gt;="&amp;DATE(YEAR(A136),MONTH(A136),1),$A$5:$A$504,"&lt;="&amp;EOMONTH(A136,0)),""))</f>
        <v/>
      </c>
      <c r="T136" s="19" t="n">
        <f aca="false">IF(K136="",0,F136)</f>
        <v>0</v>
      </c>
      <c r="U136" s="19" t="str">
        <f aca="false">IF(OR(F136="",O136=""),"",IF(F136&gt;O136,"Litros acima do tanque; ",""))&amp;IF(OR(H136="",R136=""),"",IF(H136&lt;=R136,"Odômetro não avançou; ",""))&amp;IF(OR(L136="",P136=""),"",IF(L136&lt;P136,"Consumo abaixo do esperado; ",""))&amp;IF(OR(L136="",Q136=""),"",IF(L136&gt;Q136,"Consumo acima do esperado; ",""))&amp;IF(OR(J136="",S136=""),"",IF(J136&gt;S136*(1+Parâmetros!$B$4),"Preço acima da média do mês; ",""))</f>
        <v/>
      </c>
    </row>
    <row r="137" customFormat="false" ht="15" hidden="false" customHeight="false" outlineLevel="0" collapsed="false">
      <c r="A137" s="11"/>
      <c r="B137" s="10"/>
      <c r="C137" s="10"/>
      <c r="D137" s="10"/>
      <c r="E137" s="10"/>
      <c r="F137" s="12"/>
      <c r="G137" s="12"/>
      <c r="H137" s="13"/>
      <c r="I137" s="10"/>
      <c r="J137" s="14" t="str">
        <f aca="false">IF(OR(F137="",G137="",F137=0),"",G137/F137)</f>
        <v/>
      </c>
      <c r="K137" s="15" t="str">
        <f aca="false">IF(OR(H137="",R137=""),"",IF(H137-R137&lt;=0,"",H137-R137))</f>
        <v/>
      </c>
      <c r="L137" s="16" t="str">
        <f aca="false">IF(OR(K137="",F137="",F137=0),"",K137/F137)</f>
        <v/>
      </c>
      <c r="M137" s="17" t="str">
        <f aca="false">IF(OR(K137="",G137=""),"",G137/K137)</f>
        <v/>
      </c>
      <c r="N137" s="18" t="str">
        <f aca="false">IF(B137="","",IF(COUNTIF(Veículos!$A$5:$A$54,B137)=0,"Placa não cadastrada",IF(U137="","OK",LEFT(U137,LEN(U137)-2))))</f>
        <v/>
      </c>
      <c r="O137" s="19" t="str">
        <f aca="false">IFERROR(INDEX(Veículos!$D$5:$D$54,MATCH(B137,Veículos!$A$5:$A$54,0)),"")</f>
        <v/>
      </c>
      <c r="P137" s="19" t="str">
        <f aca="false">IFERROR(INDEX(Veículos!$E$5:$E$54,MATCH(B137,Veículos!$A$5:$A$54,0)),"")</f>
        <v/>
      </c>
      <c r="Q137" s="19" t="str">
        <f aca="false">IFERROR(INDEX(Veículos!$F$5:$F$54,MATCH(B137,Veículos!$A$5:$A$54,0)),"")</f>
        <v/>
      </c>
      <c r="R137" s="19" t="str">
        <f aca="false">IF(OR(B137="",COUNTIF($B$4:B136,B137)=0),"",LOOKUP(2,1/($B$4:B136=B137),$H$4:H136))</f>
        <v/>
      </c>
      <c r="S137" s="19" t="str">
        <f aca="false">IF(OR(A137="",E137="",J137=""),"",IFERROR(AVERAGEIFS($J$5:$J$504,$E$5:$E$504,E137,$A$5:$A$504,"&gt;="&amp;DATE(YEAR(A137),MONTH(A137),1),$A$5:$A$504,"&lt;="&amp;EOMONTH(A137,0)),""))</f>
        <v/>
      </c>
      <c r="T137" s="19" t="n">
        <f aca="false">IF(K137="",0,F137)</f>
        <v>0</v>
      </c>
      <c r="U137" s="19" t="str">
        <f aca="false">IF(OR(F137="",O137=""),"",IF(F137&gt;O137,"Litros acima do tanque; ",""))&amp;IF(OR(H137="",R137=""),"",IF(H137&lt;=R137,"Odômetro não avançou; ",""))&amp;IF(OR(L137="",P137=""),"",IF(L137&lt;P137,"Consumo abaixo do esperado; ",""))&amp;IF(OR(L137="",Q137=""),"",IF(L137&gt;Q137,"Consumo acima do esperado; ",""))&amp;IF(OR(J137="",S137=""),"",IF(J137&gt;S137*(1+Parâmetros!$B$4),"Preço acima da média do mês; ",""))</f>
        <v/>
      </c>
    </row>
    <row r="138" customFormat="false" ht="15" hidden="false" customHeight="false" outlineLevel="0" collapsed="false">
      <c r="A138" s="11"/>
      <c r="B138" s="10"/>
      <c r="C138" s="10"/>
      <c r="D138" s="10"/>
      <c r="E138" s="10"/>
      <c r="F138" s="12"/>
      <c r="G138" s="12"/>
      <c r="H138" s="13"/>
      <c r="I138" s="10"/>
      <c r="J138" s="14" t="str">
        <f aca="false">IF(OR(F138="",G138="",F138=0),"",G138/F138)</f>
        <v/>
      </c>
      <c r="K138" s="15" t="str">
        <f aca="false">IF(OR(H138="",R138=""),"",IF(H138-R138&lt;=0,"",H138-R138))</f>
        <v/>
      </c>
      <c r="L138" s="16" t="str">
        <f aca="false">IF(OR(K138="",F138="",F138=0),"",K138/F138)</f>
        <v/>
      </c>
      <c r="M138" s="17" t="str">
        <f aca="false">IF(OR(K138="",G138=""),"",G138/K138)</f>
        <v/>
      </c>
      <c r="N138" s="18" t="str">
        <f aca="false">IF(B138="","",IF(COUNTIF(Veículos!$A$5:$A$54,B138)=0,"Placa não cadastrada",IF(U138="","OK",LEFT(U138,LEN(U138)-2))))</f>
        <v/>
      </c>
      <c r="O138" s="19" t="str">
        <f aca="false">IFERROR(INDEX(Veículos!$D$5:$D$54,MATCH(B138,Veículos!$A$5:$A$54,0)),"")</f>
        <v/>
      </c>
      <c r="P138" s="19" t="str">
        <f aca="false">IFERROR(INDEX(Veículos!$E$5:$E$54,MATCH(B138,Veículos!$A$5:$A$54,0)),"")</f>
        <v/>
      </c>
      <c r="Q138" s="19" t="str">
        <f aca="false">IFERROR(INDEX(Veículos!$F$5:$F$54,MATCH(B138,Veículos!$A$5:$A$54,0)),"")</f>
        <v/>
      </c>
      <c r="R138" s="19" t="str">
        <f aca="false">IF(OR(B138="",COUNTIF($B$4:B137,B138)=0),"",LOOKUP(2,1/($B$4:B137=B138),$H$4:H137))</f>
        <v/>
      </c>
      <c r="S138" s="19" t="str">
        <f aca="false">IF(OR(A138="",E138="",J138=""),"",IFERROR(AVERAGEIFS($J$5:$J$504,$E$5:$E$504,E138,$A$5:$A$504,"&gt;="&amp;DATE(YEAR(A138),MONTH(A138),1),$A$5:$A$504,"&lt;="&amp;EOMONTH(A138,0)),""))</f>
        <v/>
      </c>
      <c r="T138" s="19" t="n">
        <f aca="false">IF(K138="",0,F138)</f>
        <v>0</v>
      </c>
      <c r="U138" s="19" t="str">
        <f aca="false">IF(OR(F138="",O138=""),"",IF(F138&gt;O138,"Litros acima do tanque; ",""))&amp;IF(OR(H138="",R138=""),"",IF(H138&lt;=R138,"Odômetro não avançou; ",""))&amp;IF(OR(L138="",P138=""),"",IF(L138&lt;P138,"Consumo abaixo do esperado; ",""))&amp;IF(OR(L138="",Q138=""),"",IF(L138&gt;Q138,"Consumo acima do esperado; ",""))&amp;IF(OR(J138="",S138=""),"",IF(J138&gt;S138*(1+Parâmetros!$B$4),"Preço acima da média do mês; ",""))</f>
        <v/>
      </c>
    </row>
    <row r="139" customFormat="false" ht="15" hidden="false" customHeight="false" outlineLevel="0" collapsed="false">
      <c r="A139" s="11"/>
      <c r="B139" s="10"/>
      <c r="C139" s="10"/>
      <c r="D139" s="10"/>
      <c r="E139" s="10"/>
      <c r="F139" s="12"/>
      <c r="G139" s="12"/>
      <c r="H139" s="13"/>
      <c r="I139" s="10"/>
      <c r="J139" s="14" t="str">
        <f aca="false">IF(OR(F139="",G139="",F139=0),"",G139/F139)</f>
        <v/>
      </c>
      <c r="K139" s="15" t="str">
        <f aca="false">IF(OR(H139="",R139=""),"",IF(H139-R139&lt;=0,"",H139-R139))</f>
        <v/>
      </c>
      <c r="L139" s="16" t="str">
        <f aca="false">IF(OR(K139="",F139="",F139=0),"",K139/F139)</f>
        <v/>
      </c>
      <c r="M139" s="17" t="str">
        <f aca="false">IF(OR(K139="",G139=""),"",G139/K139)</f>
        <v/>
      </c>
      <c r="N139" s="18" t="str">
        <f aca="false">IF(B139="","",IF(COUNTIF(Veículos!$A$5:$A$54,B139)=0,"Placa não cadastrada",IF(U139="","OK",LEFT(U139,LEN(U139)-2))))</f>
        <v/>
      </c>
      <c r="O139" s="19" t="str">
        <f aca="false">IFERROR(INDEX(Veículos!$D$5:$D$54,MATCH(B139,Veículos!$A$5:$A$54,0)),"")</f>
        <v/>
      </c>
      <c r="P139" s="19" t="str">
        <f aca="false">IFERROR(INDEX(Veículos!$E$5:$E$54,MATCH(B139,Veículos!$A$5:$A$54,0)),"")</f>
        <v/>
      </c>
      <c r="Q139" s="19" t="str">
        <f aca="false">IFERROR(INDEX(Veículos!$F$5:$F$54,MATCH(B139,Veículos!$A$5:$A$54,0)),"")</f>
        <v/>
      </c>
      <c r="R139" s="19" t="str">
        <f aca="false">IF(OR(B139="",COUNTIF($B$4:B138,B139)=0),"",LOOKUP(2,1/($B$4:B138=B139),$H$4:H138))</f>
        <v/>
      </c>
      <c r="S139" s="19" t="str">
        <f aca="false">IF(OR(A139="",E139="",J139=""),"",IFERROR(AVERAGEIFS($J$5:$J$504,$E$5:$E$504,E139,$A$5:$A$504,"&gt;="&amp;DATE(YEAR(A139),MONTH(A139),1),$A$5:$A$504,"&lt;="&amp;EOMONTH(A139,0)),""))</f>
        <v/>
      </c>
      <c r="T139" s="19" t="n">
        <f aca="false">IF(K139="",0,F139)</f>
        <v>0</v>
      </c>
      <c r="U139" s="19" t="str">
        <f aca="false">IF(OR(F139="",O139=""),"",IF(F139&gt;O139,"Litros acima do tanque; ",""))&amp;IF(OR(H139="",R139=""),"",IF(H139&lt;=R139,"Odômetro não avançou; ",""))&amp;IF(OR(L139="",P139=""),"",IF(L139&lt;P139,"Consumo abaixo do esperado; ",""))&amp;IF(OR(L139="",Q139=""),"",IF(L139&gt;Q139,"Consumo acima do esperado; ",""))&amp;IF(OR(J139="",S139=""),"",IF(J139&gt;S139*(1+Parâmetros!$B$4),"Preço acima da média do mês; ",""))</f>
        <v/>
      </c>
    </row>
    <row r="140" customFormat="false" ht="15" hidden="false" customHeight="false" outlineLevel="0" collapsed="false">
      <c r="A140" s="11"/>
      <c r="B140" s="10"/>
      <c r="C140" s="10"/>
      <c r="D140" s="10"/>
      <c r="E140" s="10"/>
      <c r="F140" s="12"/>
      <c r="G140" s="12"/>
      <c r="H140" s="13"/>
      <c r="I140" s="10"/>
      <c r="J140" s="14" t="str">
        <f aca="false">IF(OR(F140="",G140="",F140=0),"",G140/F140)</f>
        <v/>
      </c>
      <c r="K140" s="15" t="str">
        <f aca="false">IF(OR(H140="",R140=""),"",IF(H140-R140&lt;=0,"",H140-R140))</f>
        <v/>
      </c>
      <c r="L140" s="16" t="str">
        <f aca="false">IF(OR(K140="",F140="",F140=0),"",K140/F140)</f>
        <v/>
      </c>
      <c r="M140" s="17" t="str">
        <f aca="false">IF(OR(K140="",G140=""),"",G140/K140)</f>
        <v/>
      </c>
      <c r="N140" s="18" t="str">
        <f aca="false">IF(B140="","",IF(COUNTIF(Veículos!$A$5:$A$54,B140)=0,"Placa não cadastrada",IF(U140="","OK",LEFT(U140,LEN(U140)-2))))</f>
        <v/>
      </c>
      <c r="O140" s="19" t="str">
        <f aca="false">IFERROR(INDEX(Veículos!$D$5:$D$54,MATCH(B140,Veículos!$A$5:$A$54,0)),"")</f>
        <v/>
      </c>
      <c r="P140" s="19" t="str">
        <f aca="false">IFERROR(INDEX(Veículos!$E$5:$E$54,MATCH(B140,Veículos!$A$5:$A$54,0)),"")</f>
        <v/>
      </c>
      <c r="Q140" s="19" t="str">
        <f aca="false">IFERROR(INDEX(Veículos!$F$5:$F$54,MATCH(B140,Veículos!$A$5:$A$54,0)),"")</f>
        <v/>
      </c>
      <c r="R140" s="19" t="str">
        <f aca="false">IF(OR(B140="",COUNTIF($B$4:B139,B140)=0),"",LOOKUP(2,1/($B$4:B139=B140),$H$4:H139))</f>
        <v/>
      </c>
      <c r="S140" s="19" t="str">
        <f aca="false">IF(OR(A140="",E140="",J140=""),"",IFERROR(AVERAGEIFS($J$5:$J$504,$E$5:$E$504,E140,$A$5:$A$504,"&gt;="&amp;DATE(YEAR(A140),MONTH(A140),1),$A$5:$A$504,"&lt;="&amp;EOMONTH(A140,0)),""))</f>
        <v/>
      </c>
      <c r="T140" s="19" t="n">
        <f aca="false">IF(K140="",0,F140)</f>
        <v>0</v>
      </c>
      <c r="U140" s="19" t="str">
        <f aca="false">IF(OR(F140="",O140=""),"",IF(F140&gt;O140,"Litros acima do tanque; ",""))&amp;IF(OR(H140="",R140=""),"",IF(H140&lt;=R140,"Odômetro não avançou; ",""))&amp;IF(OR(L140="",P140=""),"",IF(L140&lt;P140,"Consumo abaixo do esperado; ",""))&amp;IF(OR(L140="",Q140=""),"",IF(L140&gt;Q140,"Consumo acima do esperado; ",""))&amp;IF(OR(J140="",S140=""),"",IF(J140&gt;S140*(1+Parâmetros!$B$4),"Preço acima da média do mês; ",""))</f>
        <v/>
      </c>
    </row>
    <row r="141" customFormat="false" ht="15" hidden="false" customHeight="false" outlineLevel="0" collapsed="false">
      <c r="A141" s="11"/>
      <c r="B141" s="10"/>
      <c r="C141" s="10"/>
      <c r="D141" s="10"/>
      <c r="E141" s="10"/>
      <c r="F141" s="12"/>
      <c r="G141" s="12"/>
      <c r="H141" s="13"/>
      <c r="I141" s="10"/>
      <c r="J141" s="14" t="str">
        <f aca="false">IF(OR(F141="",G141="",F141=0),"",G141/F141)</f>
        <v/>
      </c>
      <c r="K141" s="15" t="str">
        <f aca="false">IF(OR(H141="",R141=""),"",IF(H141-R141&lt;=0,"",H141-R141))</f>
        <v/>
      </c>
      <c r="L141" s="16" t="str">
        <f aca="false">IF(OR(K141="",F141="",F141=0),"",K141/F141)</f>
        <v/>
      </c>
      <c r="M141" s="17" t="str">
        <f aca="false">IF(OR(K141="",G141=""),"",G141/K141)</f>
        <v/>
      </c>
      <c r="N141" s="18" t="str">
        <f aca="false">IF(B141="","",IF(COUNTIF(Veículos!$A$5:$A$54,B141)=0,"Placa não cadastrada",IF(U141="","OK",LEFT(U141,LEN(U141)-2))))</f>
        <v/>
      </c>
      <c r="O141" s="19" t="str">
        <f aca="false">IFERROR(INDEX(Veículos!$D$5:$D$54,MATCH(B141,Veículos!$A$5:$A$54,0)),"")</f>
        <v/>
      </c>
      <c r="P141" s="19" t="str">
        <f aca="false">IFERROR(INDEX(Veículos!$E$5:$E$54,MATCH(B141,Veículos!$A$5:$A$54,0)),"")</f>
        <v/>
      </c>
      <c r="Q141" s="19" t="str">
        <f aca="false">IFERROR(INDEX(Veículos!$F$5:$F$54,MATCH(B141,Veículos!$A$5:$A$54,0)),"")</f>
        <v/>
      </c>
      <c r="R141" s="19" t="str">
        <f aca="false">IF(OR(B141="",COUNTIF($B$4:B140,B141)=0),"",LOOKUP(2,1/($B$4:B140=B141),$H$4:H140))</f>
        <v/>
      </c>
      <c r="S141" s="19" t="str">
        <f aca="false">IF(OR(A141="",E141="",J141=""),"",IFERROR(AVERAGEIFS($J$5:$J$504,$E$5:$E$504,E141,$A$5:$A$504,"&gt;="&amp;DATE(YEAR(A141),MONTH(A141),1),$A$5:$A$504,"&lt;="&amp;EOMONTH(A141,0)),""))</f>
        <v/>
      </c>
      <c r="T141" s="19" t="n">
        <f aca="false">IF(K141="",0,F141)</f>
        <v>0</v>
      </c>
      <c r="U141" s="19" t="str">
        <f aca="false">IF(OR(F141="",O141=""),"",IF(F141&gt;O141,"Litros acima do tanque; ",""))&amp;IF(OR(H141="",R141=""),"",IF(H141&lt;=R141,"Odômetro não avançou; ",""))&amp;IF(OR(L141="",P141=""),"",IF(L141&lt;P141,"Consumo abaixo do esperado; ",""))&amp;IF(OR(L141="",Q141=""),"",IF(L141&gt;Q141,"Consumo acima do esperado; ",""))&amp;IF(OR(J141="",S141=""),"",IF(J141&gt;S141*(1+Parâmetros!$B$4),"Preço acima da média do mês; ",""))</f>
        <v/>
      </c>
    </row>
    <row r="142" customFormat="false" ht="15" hidden="false" customHeight="false" outlineLevel="0" collapsed="false">
      <c r="A142" s="11"/>
      <c r="B142" s="10"/>
      <c r="C142" s="10"/>
      <c r="D142" s="10"/>
      <c r="E142" s="10"/>
      <c r="F142" s="12"/>
      <c r="G142" s="12"/>
      <c r="H142" s="13"/>
      <c r="I142" s="10"/>
      <c r="J142" s="14" t="str">
        <f aca="false">IF(OR(F142="",G142="",F142=0),"",G142/F142)</f>
        <v/>
      </c>
      <c r="K142" s="15" t="str">
        <f aca="false">IF(OR(H142="",R142=""),"",IF(H142-R142&lt;=0,"",H142-R142))</f>
        <v/>
      </c>
      <c r="L142" s="16" t="str">
        <f aca="false">IF(OR(K142="",F142="",F142=0),"",K142/F142)</f>
        <v/>
      </c>
      <c r="M142" s="17" t="str">
        <f aca="false">IF(OR(K142="",G142=""),"",G142/K142)</f>
        <v/>
      </c>
      <c r="N142" s="18" t="str">
        <f aca="false">IF(B142="","",IF(COUNTIF(Veículos!$A$5:$A$54,B142)=0,"Placa não cadastrada",IF(U142="","OK",LEFT(U142,LEN(U142)-2))))</f>
        <v/>
      </c>
      <c r="O142" s="19" t="str">
        <f aca="false">IFERROR(INDEX(Veículos!$D$5:$D$54,MATCH(B142,Veículos!$A$5:$A$54,0)),"")</f>
        <v/>
      </c>
      <c r="P142" s="19" t="str">
        <f aca="false">IFERROR(INDEX(Veículos!$E$5:$E$54,MATCH(B142,Veículos!$A$5:$A$54,0)),"")</f>
        <v/>
      </c>
      <c r="Q142" s="19" t="str">
        <f aca="false">IFERROR(INDEX(Veículos!$F$5:$F$54,MATCH(B142,Veículos!$A$5:$A$54,0)),"")</f>
        <v/>
      </c>
      <c r="R142" s="19" t="str">
        <f aca="false">IF(OR(B142="",COUNTIF($B$4:B141,B142)=0),"",LOOKUP(2,1/($B$4:B141=B142),$H$4:H141))</f>
        <v/>
      </c>
      <c r="S142" s="19" t="str">
        <f aca="false">IF(OR(A142="",E142="",J142=""),"",IFERROR(AVERAGEIFS($J$5:$J$504,$E$5:$E$504,E142,$A$5:$A$504,"&gt;="&amp;DATE(YEAR(A142),MONTH(A142),1),$A$5:$A$504,"&lt;="&amp;EOMONTH(A142,0)),""))</f>
        <v/>
      </c>
      <c r="T142" s="19" t="n">
        <f aca="false">IF(K142="",0,F142)</f>
        <v>0</v>
      </c>
      <c r="U142" s="19" t="str">
        <f aca="false">IF(OR(F142="",O142=""),"",IF(F142&gt;O142,"Litros acima do tanque; ",""))&amp;IF(OR(H142="",R142=""),"",IF(H142&lt;=R142,"Odômetro não avançou; ",""))&amp;IF(OR(L142="",P142=""),"",IF(L142&lt;P142,"Consumo abaixo do esperado; ",""))&amp;IF(OR(L142="",Q142=""),"",IF(L142&gt;Q142,"Consumo acima do esperado; ",""))&amp;IF(OR(J142="",S142=""),"",IF(J142&gt;S142*(1+Parâmetros!$B$4),"Preço acima da média do mês; ",""))</f>
        <v/>
      </c>
    </row>
    <row r="143" customFormat="false" ht="15" hidden="false" customHeight="false" outlineLevel="0" collapsed="false">
      <c r="A143" s="11"/>
      <c r="B143" s="10"/>
      <c r="C143" s="10"/>
      <c r="D143" s="10"/>
      <c r="E143" s="10"/>
      <c r="F143" s="12"/>
      <c r="G143" s="12"/>
      <c r="H143" s="13"/>
      <c r="I143" s="10"/>
      <c r="J143" s="14" t="str">
        <f aca="false">IF(OR(F143="",G143="",F143=0),"",G143/F143)</f>
        <v/>
      </c>
      <c r="K143" s="15" t="str">
        <f aca="false">IF(OR(H143="",R143=""),"",IF(H143-R143&lt;=0,"",H143-R143))</f>
        <v/>
      </c>
      <c r="L143" s="16" t="str">
        <f aca="false">IF(OR(K143="",F143="",F143=0),"",K143/F143)</f>
        <v/>
      </c>
      <c r="M143" s="17" t="str">
        <f aca="false">IF(OR(K143="",G143=""),"",G143/K143)</f>
        <v/>
      </c>
      <c r="N143" s="18" t="str">
        <f aca="false">IF(B143="","",IF(COUNTIF(Veículos!$A$5:$A$54,B143)=0,"Placa não cadastrada",IF(U143="","OK",LEFT(U143,LEN(U143)-2))))</f>
        <v/>
      </c>
      <c r="O143" s="19" t="str">
        <f aca="false">IFERROR(INDEX(Veículos!$D$5:$D$54,MATCH(B143,Veículos!$A$5:$A$54,0)),"")</f>
        <v/>
      </c>
      <c r="P143" s="19" t="str">
        <f aca="false">IFERROR(INDEX(Veículos!$E$5:$E$54,MATCH(B143,Veículos!$A$5:$A$54,0)),"")</f>
        <v/>
      </c>
      <c r="Q143" s="19" t="str">
        <f aca="false">IFERROR(INDEX(Veículos!$F$5:$F$54,MATCH(B143,Veículos!$A$5:$A$54,0)),"")</f>
        <v/>
      </c>
      <c r="R143" s="19" t="str">
        <f aca="false">IF(OR(B143="",COUNTIF($B$4:B142,B143)=0),"",LOOKUP(2,1/($B$4:B142=B143),$H$4:H142))</f>
        <v/>
      </c>
      <c r="S143" s="19" t="str">
        <f aca="false">IF(OR(A143="",E143="",J143=""),"",IFERROR(AVERAGEIFS($J$5:$J$504,$E$5:$E$504,E143,$A$5:$A$504,"&gt;="&amp;DATE(YEAR(A143),MONTH(A143),1),$A$5:$A$504,"&lt;="&amp;EOMONTH(A143,0)),""))</f>
        <v/>
      </c>
      <c r="T143" s="19" t="n">
        <f aca="false">IF(K143="",0,F143)</f>
        <v>0</v>
      </c>
      <c r="U143" s="19" t="str">
        <f aca="false">IF(OR(F143="",O143=""),"",IF(F143&gt;O143,"Litros acima do tanque; ",""))&amp;IF(OR(H143="",R143=""),"",IF(H143&lt;=R143,"Odômetro não avançou; ",""))&amp;IF(OR(L143="",P143=""),"",IF(L143&lt;P143,"Consumo abaixo do esperado; ",""))&amp;IF(OR(L143="",Q143=""),"",IF(L143&gt;Q143,"Consumo acima do esperado; ",""))&amp;IF(OR(J143="",S143=""),"",IF(J143&gt;S143*(1+Parâmetros!$B$4),"Preço acima da média do mês; ",""))</f>
        <v/>
      </c>
    </row>
    <row r="144" customFormat="false" ht="15" hidden="false" customHeight="false" outlineLevel="0" collapsed="false">
      <c r="A144" s="11"/>
      <c r="B144" s="10"/>
      <c r="C144" s="10"/>
      <c r="D144" s="10"/>
      <c r="E144" s="10"/>
      <c r="F144" s="12"/>
      <c r="G144" s="12"/>
      <c r="H144" s="13"/>
      <c r="I144" s="10"/>
      <c r="J144" s="14" t="str">
        <f aca="false">IF(OR(F144="",G144="",F144=0),"",G144/F144)</f>
        <v/>
      </c>
      <c r="K144" s="15" t="str">
        <f aca="false">IF(OR(H144="",R144=""),"",IF(H144-R144&lt;=0,"",H144-R144))</f>
        <v/>
      </c>
      <c r="L144" s="16" t="str">
        <f aca="false">IF(OR(K144="",F144="",F144=0),"",K144/F144)</f>
        <v/>
      </c>
      <c r="M144" s="17" t="str">
        <f aca="false">IF(OR(K144="",G144=""),"",G144/K144)</f>
        <v/>
      </c>
      <c r="N144" s="18" t="str">
        <f aca="false">IF(B144="","",IF(COUNTIF(Veículos!$A$5:$A$54,B144)=0,"Placa não cadastrada",IF(U144="","OK",LEFT(U144,LEN(U144)-2))))</f>
        <v/>
      </c>
      <c r="O144" s="19" t="str">
        <f aca="false">IFERROR(INDEX(Veículos!$D$5:$D$54,MATCH(B144,Veículos!$A$5:$A$54,0)),"")</f>
        <v/>
      </c>
      <c r="P144" s="19" t="str">
        <f aca="false">IFERROR(INDEX(Veículos!$E$5:$E$54,MATCH(B144,Veículos!$A$5:$A$54,0)),"")</f>
        <v/>
      </c>
      <c r="Q144" s="19" t="str">
        <f aca="false">IFERROR(INDEX(Veículos!$F$5:$F$54,MATCH(B144,Veículos!$A$5:$A$54,0)),"")</f>
        <v/>
      </c>
      <c r="R144" s="19" t="str">
        <f aca="false">IF(OR(B144="",COUNTIF($B$4:B143,B144)=0),"",LOOKUP(2,1/($B$4:B143=B144),$H$4:H143))</f>
        <v/>
      </c>
      <c r="S144" s="19" t="str">
        <f aca="false">IF(OR(A144="",E144="",J144=""),"",IFERROR(AVERAGEIFS($J$5:$J$504,$E$5:$E$504,E144,$A$5:$A$504,"&gt;="&amp;DATE(YEAR(A144),MONTH(A144),1),$A$5:$A$504,"&lt;="&amp;EOMONTH(A144,0)),""))</f>
        <v/>
      </c>
      <c r="T144" s="19" t="n">
        <f aca="false">IF(K144="",0,F144)</f>
        <v>0</v>
      </c>
      <c r="U144" s="19" t="str">
        <f aca="false">IF(OR(F144="",O144=""),"",IF(F144&gt;O144,"Litros acima do tanque; ",""))&amp;IF(OR(H144="",R144=""),"",IF(H144&lt;=R144,"Odômetro não avançou; ",""))&amp;IF(OR(L144="",P144=""),"",IF(L144&lt;P144,"Consumo abaixo do esperado; ",""))&amp;IF(OR(L144="",Q144=""),"",IF(L144&gt;Q144,"Consumo acima do esperado; ",""))&amp;IF(OR(J144="",S144=""),"",IF(J144&gt;S144*(1+Parâmetros!$B$4),"Preço acima da média do mês; ",""))</f>
        <v/>
      </c>
    </row>
    <row r="145" customFormat="false" ht="15" hidden="false" customHeight="false" outlineLevel="0" collapsed="false">
      <c r="A145" s="11"/>
      <c r="B145" s="10"/>
      <c r="C145" s="10"/>
      <c r="D145" s="10"/>
      <c r="E145" s="10"/>
      <c r="F145" s="12"/>
      <c r="G145" s="12"/>
      <c r="H145" s="13"/>
      <c r="I145" s="10"/>
      <c r="J145" s="14" t="str">
        <f aca="false">IF(OR(F145="",G145="",F145=0),"",G145/F145)</f>
        <v/>
      </c>
      <c r="K145" s="15" t="str">
        <f aca="false">IF(OR(H145="",R145=""),"",IF(H145-R145&lt;=0,"",H145-R145))</f>
        <v/>
      </c>
      <c r="L145" s="16" t="str">
        <f aca="false">IF(OR(K145="",F145="",F145=0),"",K145/F145)</f>
        <v/>
      </c>
      <c r="M145" s="17" t="str">
        <f aca="false">IF(OR(K145="",G145=""),"",G145/K145)</f>
        <v/>
      </c>
      <c r="N145" s="18" t="str">
        <f aca="false">IF(B145="","",IF(COUNTIF(Veículos!$A$5:$A$54,B145)=0,"Placa não cadastrada",IF(U145="","OK",LEFT(U145,LEN(U145)-2))))</f>
        <v/>
      </c>
      <c r="O145" s="19" t="str">
        <f aca="false">IFERROR(INDEX(Veículos!$D$5:$D$54,MATCH(B145,Veículos!$A$5:$A$54,0)),"")</f>
        <v/>
      </c>
      <c r="P145" s="19" t="str">
        <f aca="false">IFERROR(INDEX(Veículos!$E$5:$E$54,MATCH(B145,Veículos!$A$5:$A$54,0)),"")</f>
        <v/>
      </c>
      <c r="Q145" s="19" t="str">
        <f aca="false">IFERROR(INDEX(Veículos!$F$5:$F$54,MATCH(B145,Veículos!$A$5:$A$54,0)),"")</f>
        <v/>
      </c>
      <c r="R145" s="19" t="str">
        <f aca="false">IF(OR(B145="",COUNTIF($B$4:B144,B145)=0),"",LOOKUP(2,1/($B$4:B144=B145),$H$4:H144))</f>
        <v/>
      </c>
      <c r="S145" s="19" t="str">
        <f aca="false">IF(OR(A145="",E145="",J145=""),"",IFERROR(AVERAGEIFS($J$5:$J$504,$E$5:$E$504,E145,$A$5:$A$504,"&gt;="&amp;DATE(YEAR(A145),MONTH(A145),1),$A$5:$A$504,"&lt;="&amp;EOMONTH(A145,0)),""))</f>
        <v/>
      </c>
      <c r="T145" s="19" t="n">
        <f aca="false">IF(K145="",0,F145)</f>
        <v>0</v>
      </c>
      <c r="U145" s="19" t="str">
        <f aca="false">IF(OR(F145="",O145=""),"",IF(F145&gt;O145,"Litros acima do tanque; ",""))&amp;IF(OR(H145="",R145=""),"",IF(H145&lt;=R145,"Odômetro não avançou; ",""))&amp;IF(OR(L145="",P145=""),"",IF(L145&lt;P145,"Consumo abaixo do esperado; ",""))&amp;IF(OR(L145="",Q145=""),"",IF(L145&gt;Q145,"Consumo acima do esperado; ",""))&amp;IF(OR(J145="",S145=""),"",IF(J145&gt;S145*(1+Parâmetros!$B$4),"Preço acima da média do mês; ",""))</f>
        <v/>
      </c>
    </row>
    <row r="146" customFormat="false" ht="15" hidden="false" customHeight="false" outlineLevel="0" collapsed="false">
      <c r="A146" s="11"/>
      <c r="B146" s="10"/>
      <c r="C146" s="10"/>
      <c r="D146" s="10"/>
      <c r="E146" s="10"/>
      <c r="F146" s="12"/>
      <c r="G146" s="12"/>
      <c r="H146" s="13"/>
      <c r="I146" s="10"/>
      <c r="J146" s="14" t="str">
        <f aca="false">IF(OR(F146="",G146="",F146=0),"",G146/F146)</f>
        <v/>
      </c>
      <c r="K146" s="15" t="str">
        <f aca="false">IF(OR(H146="",R146=""),"",IF(H146-R146&lt;=0,"",H146-R146))</f>
        <v/>
      </c>
      <c r="L146" s="16" t="str">
        <f aca="false">IF(OR(K146="",F146="",F146=0),"",K146/F146)</f>
        <v/>
      </c>
      <c r="M146" s="17" t="str">
        <f aca="false">IF(OR(K146="",G146=""),"",G146/K146)</f>
        <v/>
      </c>
      <c r="N146" s="18" t="str">
        <f aca="false">IF(B146="","",IF(COUNTIF(Veículos!$A$5:$A$54,B146)=0,"Placa não cadastrada",IF(U146="","OK",LEFT(U146,LEN(U146)-2))))</f>
        <v/>
      </c>
      <c r="O146" s="19" t="str">
        <f aca="false">IFERROR(INDEX(Veículos!$D$5:$D$54,MATCH(B146,Veículos!$A$5:$A$54,0)),"")</f>
        <v/>
      </c>
      <c r="P146" s="19" t="str">
        <f aca="false">IFERROR(INDEX(Veículos!$E$5:$E$54,MATCH(B146,Veículos!$A$5:$A$54,0)),"")</f>
        <v/>
      </c>
      <c r="Q146" s="19" t="str">
        <f aca="false">IFERROR(INDEX(Veículos!$F$5:$F$54,MATCH(B146,Veículos!$A$5:$A$54,0)),"")</f>
        <v/>
      </c>
      <c r="R146" s="19" t="str">
        <f aca="false">IF(OR(B146="",COUNTIF($B$4:B145,B146)=0),"",LOOKUP(2,1/($B$4:B145=B146),$H$4:H145))</f>
        <v/>
      </c>
      <c r="S146" s="19" t="str">
        <f aca="false">IF(OR(A146="",E146="",J146=""),"",IFERROR(AVERAGEIFS($J$5:$J$504,$E$5:$E$504,E146,$A$5:$A$504,"&gt;="&amp;DATE(YEAR(A146),MONTH(A146),1),$A$5:$A$504,"&lt;="&amp;EOMONTH(A146,0)),""))</f>
        <v/>
      </c>
      <c r="T146" s="19" t="n">
        <f aca="false">IF(K146="",0,F146)</f>
        <v>0</v>
      </c>
      <c r="U146" s="19" t="str">
        <f aca="false">IF(OR(F146="",O146=""),"",IF(F146&gt;O146,"Litros acima do tanque; ",""))&amp;IF(OR(H146="",R146=""),"",IF(H146&lt;=R146,"Odômetro não avançou; ",""))&amp;IF(OR(L146="",P146=""),"",IF(L146&lt;P146,"Consumo abaixo do esperado; ",""))&amp;IF(OR(L146="",Q146=""),"",IF(L146&gt;Q146,"Consumo acima do esperado; ",""))&amp;IF(OR(J146="",S146=""),"",IF(J146&gt;S146*(1+Parâmetros!$B$4),"Preço acima da média do mês; ",""))</f>
        <v/>
      </c>
    </row>
    <row r="147" customFormat="false" ht="15" hidden="false" customHeight="false" outlineLevel="0" collapsed="false">
      <c r="A147" s="11"/>
      <c r="B147" s="10"/>
      <c r="C147" s="10"/>
      <c r="D147" s="10"/>
      <c r="E147" s="10"/>
      <c r="F147" s="12"/>
      <c r="G147" s="12"/>
      <c r="H147" s="13"/>
      <c r="I147" s="10"/>
      <c r="J147" s="14" t="str">
        <f aca="false">IF(OR(F147="",G147="",F147=0),"",G147/F147)</f>
        <v/>
      </c>
      <c r="K147" s="15" t="str">
        <f aca="false">IF(OR(H147="",R147=""),"",IF(H147-R147&lt;=0,"",H147-R147))</f>
        <v/>
      </c>
      <c r="L147" s="16" t="str">
        <f aca="false">IF(OR(K147="",F147="",F147=0),"",K147/F147)</f>
        <v/>
      </c>
      <c r="M147" s="17" t="str">
        <f aca="false">IF(OR(K147="",G147=""),"",G147/K147)</f>
        <v/>
      </c>
      <c r="N147" s="18" t="str">
        <f aca="false">IF(B147="","",IF(COUNTIF(Veículos!$A$5:$A$54,B147)=0,"Placa não cadastrada",IF(U147="","OK",LEFT(U147,LEN(U147)-2))))</f>
        <v/>
      </c>
      <c r="O147" s="19" t="str">
        <f aca="false">IFERROR(INDEX(Veículos!$D$5:$D$54,MATCH(B147,Veículos!$A$5:$A$54,0)),"")</f>
        <v/>
      </c>
      <c r="P147" s="19" t="str">
        <f aca="false">IFERROR(INDEX(Veículos!$E$5:$E$54,MATCH(B147,Veículos!$A$5:$A$54,0)),"")</f>
        <v/>
      </c>
      <c r="Q147" s="19" t="str">
        <f aca="false">IFERROR(INDEX(Veículos!$F$5:$F$54,MATCH(B147,Veículos!$A$5:$A$54,0)),"")</f>
        <v/>
      </c>
      <c r="R147" s="19" t="str">
        <f aca="false">IF(OR(B147="",COUNTIF($B$4:B146,B147)=0),"",LOOKUP(2,1/($B$4:B146=B147),$H$4:H146))</f>
        <v/>
      </c>
      <c r="S147" s="19" t="str">
        <f aca="false">IF(OR(A147="",E147="",J147=""),"",IFERROR(AVERAGEIFS($J$5:$J$504,$E$5:$E$504,E147,$A$5:$A$504,"&gt;="&amp;DATE(YEAR(A147),MONTH(A147),1),$A$5:$A$504,"&lt;="&amp;EOMONTH(A147,0)),""))</f>
        <v/>
      </c>
      <c r="T147" s="19" t="n">
        <f aca="false">IF(K147="",0,F147)</f>
        <v>0</v>
      </c>
      <c r="U147" s="19" t="str">
        <f aca="false">IF(OR(F147="",O147=""),"",IF(F147&gt;O147,"Litros acima do tanque; ",""))&amp;IF(OR(H147="",R147=""),"",IF(H147&lt;=R147,"Odômetro não avançou; ",""))&amp;IF(OR(L147="",P147=""),"",IF(L147&lt;P147,"Consumo abaixo do esperado; ",""))&amp;IF(OR(L147="",Q147=""),"",IF(L147&gt;Q147,"Consumo acima do esperado; ",""))&amp;IF(OR(J147="",S147=""),"",IF(J147&gt;S147*(1+Parâmetros!$B$4),"Preço acima da média do mês; ",""))</f>
        <v/>
      </c>
    </row>
    <row r="148" customFormat="false" ht="15" hidden="false" customHeight="false" outlineLevel="0" collapsed="false">
      <c r="A148" s="11"/>
      <c r="B148" s="10"/>
      <c r="C148" s="10"/>
      <c r="D148" s="10"/>
      <c r="E148" s="10"/>
      <c r="F148" s="12"/>
      <c r="G148" s="12"/>
      <c r="H148" s="13"/>
      <c r="I148" s="10"/>
      <c r="J148" s="14" t="str">
        <f aca="false">IF(OR(F148="",G148="",F148=0),"",G148/F148)</f>
        <v/>
      </c>
      <c r="K148" s="15" t="str">
        <f aca="false">IF(OR(H148="",R148=""),"",IF(H148-R148&lt;=0,"",H148-R148))</f>
        <v/>
      </c>
      <c r="L148" s="16" t="str">
        <f aca="false">IF(OR(K148="",F148="",F148=0),"",K148/F148)</f>
        <v/>
      </c>
      <c r="M148" s="17" t="str">
        <f aca="false">IF(OR(K148="",G148=""),"",G148/K148)</f>
        <v/>
      </c>
      <c r="N148" s="18" t="str">
        <f aca="false">IF(B148="","",IF(COUNTIF(Veículos!$A$5:$A$54,B148)=0,"Placa não cadastrada",IF(U148="","OK",LEFT(U148,LEN(U148)-2))))</f>
        <v/>
      </c>
      <c r="O148" s="19" t="str">
        <f aca="false">IFERROR(INDEX(Veículos!$D$5:$D$54,MATCH(B148,Veículos!$A$5:$A$54,0)),"")</f>
        <v/>
      </c>
      <c r="P148" s="19" t="str">
        <f aca="false">IFERROR(INDEX(Veículos!$E$5:$E$54,MATCH(B148,Veículos!$A$5:$A$54,0)),"")</f>
        <v/>
      </c>
      <c r="Q148" s="19" t="str">
        <f aca="false">IFERROR(INDEX(Veículos!$F$5:$F$54,MATCH(B148,Veículos!$A$5:$A$54,0)),"")</f>
        <v/>
      </c>
      <c r="R148" s="19" t="str">
        <f aca="false">IF(OR(B148="",COUNTIF($B$4:B147,B148)=0),"",LOOKUP(2,1/($B$4:B147=B148),$H$4:H147))</f>
        <v/>
      </c>
      <c r="S148" s="19" t="str">
        <f aca="false">IF(OR(A148="",E148="",J148=""),"",IFERROR(AVERAGEIFS($J$5:$J$504,$E$5:$E$504,E148,$A$5:$A$504,"&gt;="&amp;DATE(YEAR(A148),MONTH(A148),1),$A$5:$A$504,"&lt;="&amp;EOMONTH(A148,0)),""))</f>
        <v/>
      </c>
      <c r="T148" s="19" t="n">
        <f aca="false">IF(K148="",0,F148)</f>
        <v>0</v>
      </c>
      <c r="U148" s="19" t="str">
        <f aca="false">IF(OR(F148="",O148=""),"",IF(F148&gt;O148,"Litros acima do tanque; ",""))&amp;IF(OR(H148="",R148=""),"",IF(H148&lt;=R148,"Odômetro não avançou; ",""))&amp;IF(OR(L148="",P148=""),"",IF(L148&lt;P148,"Consumo abaixo do esperado; ",""))&amp;IF(OR(L148="",Q148=""),"",IF(L148&gt;Q148,"Consumo acima do esperado; ",""))&amp;IF(OR(J148="",S148=""),"",IF(J148&gt;S148*(1+Parâmetros!$B$4),"Preço acima da média do mês; ",""))</f>
        <v/>
      </c>
    </row>
    <row r="149" customFormat="false" ht="15" hidden="false" customHeight="false" outlineLevel="0" collapsed="false">
      <c r="A149" s="11"/>
      <c r="B149" s="10"/>
      <c r="C149" s="10"/>
      <c r="D149" s="10"/>
      <c r="E149" s="10"/>
      <c r="F149" s="12"/>
      <c r="G149" s="12"/>
      <c r="H149" s="13"/>
      <c r="I149" s="10"/>
      <c r="J149" s="14" t="str">
        <f aca="false">IF(OR(F149="",G149="",F149=0),"",G149/F149)</f>
        <v/>
      </c>
      <c r="K149" s="15" t="str">
        <f aca="false">IF(OR(H149="",R149=""),"",IF(H149-R149&lt;=0,"",H149-R149))</f>
        <v/>
      </c>
      <c r="L149" s="16" t="str">
        <f aca="false">IF(OR(K149="",F149="",F149=0),"",K149/F149)</f>
        <v/>
      </c>
      <c r="M149" s="17" t="str">
        <f aca="false">IF(OR(K149="",G149=""),"",G149/K149)</f>
        <v/>
      </c>
      <c r="N149" s="18" t="str">
        <f aca="false">IF(B149="","",IF(COUNTIF(Veículos!$A$5:$A$54,B149)=0,"Placa não cadastrada",IF(U149="","OK",LEFT(U149,LEN(U149)-2))))</f>
        <v/>
      </c>
      <c r="O149" s="19" t="str">
        <f aca="false">IFERROR(INDEX(Veículos!$D$5:$D$54,MATCH(B149,Veículos!$A$5:$A$54,0)),"")</f>
        <v/>
      </c>
      <c r="P149" s="19" t="str">
        <f aca="false">IFERROR(INDEX(Veículos!$E$5:$E$54,MATCH(B149,Veículos!$A$5:$A$54,0)),"")</f>
        <v/>
      </c>
      <c r="Q149" s="19" t="str">
        <f aca="false">IFERROR(INDEX(Veículos!$F$5:$F$54,MATCH(B149,Veículos!$A$5:$A$54,0)),"")</f>
        <v/>
      </c>
      <c r="R149" s="19" t="str">
        <f aca="false">IF(OR(B149="",COUNTIF($B$4:B148,B149)=0),"",LOOKUP(2,1/($B$4:B148=B149),$H$4:H148))</f>
        <v/>
      </c>
      <c r="S149" s="19" t="str">
        <f aca="false">IF(OR(A149="",E149="",J149=""),"",IFERROR(AVERAGEIFS($J$5:$J$504,$E$5:$E$504,E149,$A$5:$A$504,"&gt;="&amp;DATE(YEAR(A149),MONTH(A149),1),$A$5:$A$504,"&lt;="&amp;EOMONTH(A149,0)),""))</f>
        <v/>
      </c>
      <c r="T149" s="19" t="n">
        <f aca="false">IF(K149="",0,F149)</f>
        <v>0</v>
      </c>
      <c r="U149" s="19" t="str">
        <f aca="false">IF(OR(F149="",O149=""),"",IF(F149&gt;O149,"Litros acima do tanque; ",""))&amp;IF(OR(H149="",R149=""),"",IF(H149&lt;=R149,"Odômetro não avançou; ",""))&amp;IF(OR(L149="",P149=""),"",IF(L149&lt;P149,"Consumo abaixo do esperado; ",""))&amp;IF(OR(L149="",Q149=""),"",IF(L149&gt;Q149,"Consumo acima do esperado; ",""))&amp;IF(OR(J149="",S149=""),"",IF(J149&gt;S149*(1+Parâmetros!$B$4),"Preço acima da média do mês; ",""))</f>
        <v/>
      </c>
    </row>
    <row r="150" customFormat="false" ht="15" hidden="false" customHeight="false" outlineLevel="0" collapsed="false">
      <c r="A150" s="11"/>
      <c r="B150" s="10"/>
      <c r="C150" s="10"/>
      <c r="D150" s="10"/>
      <c r="E150" s="10"/>
      <c r="F150" s="12"/>
      <c r="G150" s="12"/>
      <c r="H150" s="13"/>
      <c r="I150" s="10"/>
      <c r="J150" s="14" t="str">
        <f aca="false">IF(OR(F150="",G150="",F150=0),"",G150/F150)</f>
        <v/>
      </c>
      <c r="K150" s="15" t="str">
        <f aca="false">IF(OR(H150="",R150=""),"",IF(H150-R150&lt;=0,"",H150-R150))</f>
        <v/>
      </c>
      <c r="L150" s="16" t="str">
        <f aca="false">IF(OR(K150="",F150="",F150=0),"",K150/F150)</f>
        <v/>
      </c>
      <c r="M150" s="17" t="str">
        <f aca="false">IF(OR(K150="",G150=""),"",G150/K150)</f>
        <v/>
      </c>
      <c r="N150" s="18" t="str">
        <f aca="false">IF(B150="","",IF(COUNTIF(Veículos!$A$5:$A$54,B150)=0,"Placa não cadastrada",IF(U150="","OK",LEFT(U150,LEN(U150)-2))))</f>
        <v/>
      </c>
      <c r="O150" s="19" t="str">
        <f aca="false">IFERROR(INDEX(Veículos!$D$5:$D$54,MATCH(B150,Veículos!$A$5:$A$54,0)),"")</f>
        <v/>
      </c>
      <c r="P150" s="19" t="str">
        <f aca="false">IFERROR(INDEX(Veículos!$E$5:$E$54,MATCH(B150,Veículos!$A$5:$A$54,0)),"")</f>
        <v/>
      </c>
      <c r="Q150" s="19" t="str">
        <f aca="false">IFERROR(INDEX(Veículos!$F$5:$F$54,MATCH(B150,Veículos!$A$5:$A$54,0)),"")</f>
        <v/>
      </c>
      <c r="R150" s="19" t="str">
        <f aca="false">IF(OR(B150="",COUNTIF($B$4:B149,B150)=0),"",LOOKUP(2,1/($B$4:B149=B150),$H$4:H149))</f>
        <v/>
      </c>
      <c r="S150" s="19" t="str">
        <f aca="false">IF(OR(A150="",E150="",J150=""),"",IFERROR(AVERAGEIFS($J$5:$J$504,$E$5:$E$504,E150,$A$5:$A$504,"&gt;="&amp;DATE(YEAR(A150),MONTH(A150),1),$A$5:$A$504,"&lt;="&amp;EOMONTH(A150,0)),""))</f>
        <v/>
      </c>
      <c r="T150" s="19" t="n">
        <f aca="false">IF(K150="",0,F150)</f>
        <v>0</v>
      </c>
      <c r="U150" s="19" t="str">
        <f aca="false">IF(OR(F150="",O150=""),"",IF(F150&gt;O150,"Litros acima do tanque; ",""))&amp;IF(OR(H150="",R150=""),"",IF(H150&lt;=R150,"Odômetro não avançou; ",""))&amp;IF(OR(L150="",P150=""),"",IF(L150&lt;P150,"Consumo abaixo do esperado; ",""))&amp;IF(OR(L150="",Q150=""),"",IF(L150&gt;Q150,"Consumo acima do esperado; ",""))&amp;IF(OR(J150="",S150=""),"",IF(J150&gt;S150*(1+Parâmetros!$B$4),"Preço acima da média do mês; ",""))</f>
        <v/>
      </c>
    </row>
    <row r="151" customFormat="false" ht="15" hidden="false" customHeight="false" outlineLevel="0" collapsed="false">
      <c r="A151" s="11"/>
      <c r="B151" s="10"/>
      <c r="C151" s="10"/>
      <c r="D151" s="10"/>
      <c r="E151" s="10"/>
      <c r="F151" s="12"/>
      <c r="G151" s="12"/>
      <c r="H151" s="13"/>
      <c r="I151" s="10"/>
      <c r="J151" s="14" t="str">
        <f aca="false">IF(OR(F151="",G151="",F151=0),"",G151/F151)</f>
        <v/>
      </c>
      <c r="K151" s="15" t="str">
        <f aca="false">IF(OR(H151="",R151=""),"",IF(H151-R151&lt;=0,"",H151-R151))</f>
        <v/>
      </c>
      <c r="L151" s="16" t="str">
        <f aca="false">IF(OR(K151="",F151="",F151=0),"",K151/F151)</f>
        <v/>
      </c>
      <c r="M151" s="17" t="str">
        <f aca="false">IF(OR(K151="",G151=""),"",G151/K151)</f>
        <v/>
      </c>
      <c r="N151" s="18" t="str">
        <f aca="false">IF(B151="","",IF(COUNTIF(Veículos!$A$5:$A$54,B151)=0,"Placa não cadastrada",IF(U151="","OK",LEFT(U151,LEN(U151)-2))))</f>
        <v/>
      </c>
      <c r="O151" s="19" t="str">
        <f aca="false">IFERROR(INDEX(Veículos!$D$5:$D$54,MATCH(B151,Veículos!$A$5:$A$54,0)),"")</f>
        <v/>
      </c>
      <c r="P151" s="19" t="str">
        <f aca="false">IFERROR(INDEX(Veículos!$E$5:$E$54,MATCH(B151,Veículos!$A$5:$A$54,0)),"")</f>
        <v/>
      </c>
      <c r="Q151" s="19" t="str">
        <f aca="false">IFERROR(INDEX(Veículos!$F$5:$F$54,MATCH(B151,Veículos!$A$5:$A$54,0)),"")</f>
        <v/>
      </c>
      <c r="R151" s="19" t="str">
        <f aca="false">IF(OR(B151="",COUNTIF($B$4:B150,B151)=0),"",LOOKUP(2,1/($B$4:B150=B151),$H$4:H150))</f>
        <v/>
      </c>
      <c r="S151" s="19" t="str">
        <f aca="false">IF(OR(A151="",E151="",J151=""),"",IFERROR(AVERAGEIFS($J$5:$J$504,$E$5:$E$504,E151,$A$5:$A$504,"&gt;="&amp;DATE(YEAR(A151),MONTH(A151),1),$A$5:$A$504,"&lt;="&amp;EOMONTH(A151,0)),""))</f>
        <v/>
      </c>
      <c r="T151" s="19" t="n">
        <f aca="false">IF(K151="",0,F151)</f>
        <v>0</v>
      </c>
      <c r="U151" s="19" t="str">
        <f aca="false">IF(OR(F151="",O151=""),"",IF(F151&gt;O151,"Litros acima do tanque; ",""))&amp;IF(OR(H151="",R151=""),"",IF(H151&lt;=R151,"Odômetro não avançou; ",""))&amp;IF(OR(L151="",P151=""),"",IF(L151&lt;P151,"Consumo abaixo do esperado; ",""))&amp;IF(OR(L151="",Q151=""),"",IF(L151&gt;Q151,"Consumo acima do esperado; ",""))&amp;IF(OR(J151="",S151=""),"",IF(J151&gt;S151*(1+Parâmetros!$B$4),"Preço acima da média do mês; ",""))</f>
        <v/>
      </c>
    </row>
    <row r="152" customFormat="false" ht="15" hidden="false" customHeight="false" outlineLevel="0" collapsed="false">
      <c r="A152" s="11"/>
      <c r="B152" s="10"/>
      <c r="C152" s="10"/>
      <c r="D152" s="10"/>
      <c r="E152" s="10"/>
      <c r="F152" s="12"/>
      <c r="G152" s="12"/>
      <c r="H152" s="13"/>
      <c r="I152" s="10"/>
      <c r="J152" s="14" t="str">
        <f aca="false">IF(OR(F152="",G152="",F152=0),"",G152/F152)</f>
        <v/>
      </c>
      <c r="K152" s="15" t="str">
        <f aca="false">IF(OR(H152="",R152=""),"",IF(H152-R152&lt;=0,"",H152-R152))</f>
        <v/>
      </c>
      <c r="L152" s="16" t="str">
        <f aca="false">IF(OR(K152="",F152="",F152=0),"",K152/F152)</f>
        <v/>
      </c>
      <c r="M152" s="17" t="str">
        <f aca="false">IF(OR(K152="",G152=""),"",G152/K152)</f>
        <v/>
      </c>
      <c r="N152" s="18" t="str">
        <f aca="false">IF(B152="","",IF(COUNTIF(Veículos!$A$5:$A$54,B152)=0,"Placa não cadastrada",IF(U152="","OK",LEFT(U152,LEN(U152)-2))))</f>
        <v/>
      </c>
      <c r="O152" s="19" t="str">
        <f aca="false">IFERROR(INDEX(Veículos!$D$5:$D$54,MATCH(B152,Veículos!$A$5:$A$54,0)),"")</f>
        <v/>
      </c>
      <c r="P152" s="19" t="str">
        <f aca="false">IFERROR(INDEX(Veículos!$E$5:$E$54,MATCH(B152,Veículos!$A$5:$A$54,0)),"")</f>
        <v/>
      </c>
      <c r="Q152" s="19" t="str">
        <f aca="false">IFERROR(INDEX(Veículos!$F$5:$F$54,MATCH(B152,Veículos!$A$5:$A$54,0)),"")</f>
        <v/>
      </c>
      <c r="R152" s="19" t="str">
        <f aca="false">IF(OR(B152="",COUNTIF($B$4:B151,B152)=0),"",LOOKUP(2,1/($B$4:B151=B152),$H$4:H151))</f>
        <v/>
      </c>
      <c r="S152" s="19" t="str">
        <f aca="false">IF(OR(A152="",E152="",J152=""),"",IFERROR(AVERAGEIFS($J$5:$J$504,$E$5:$E$504,E152,$A$5:$A$504,"&gt;="&amp;DATE(YEAR(A152),MONTH(A152),1),$A$5:$A$504,"&lt;="&amp;EOMONTH(A152,0)),""))</f>
        <v/>
      </c>
      <c r="T152" s="19" t="n">
        <f aca="false">IF(K152="",0,F152)</f>
        <v>0</v>
      </c>
      <c r="U152" s="19" t="str">
        <f aca="false">IF(OR(F152="",O152=""),"",IF(F152&gt;O152,"Litros acima do tanque; ",""))&amp;IF(OR(H152="",R152=""),"",IF(H152&lt;=R152,"Odômetro não avançou; ",""))&amp;IF(OR(L152="",P152=""),"",IF(L152&lt;P152,"Consumo abaixo do esperado; ",""))&amp;IF(OR(L152="",Q152=""),"",IF(L152&gt;Q152,"Consumo acima do esperado; ",""))&amp;IF(OR(J152="",S152=""),"",IF(J152&gt;S152*(1+Parâmetros!$B$4),"Preço acima da média do mês; ",""))</f>
        <v/>
      </c>
    </row>
    <row r="153" customFormat="false" ht="15" hidden="false" customHeight="false" outlineLevel="0" collapsed="false">
      <c r="A153" s="11"/>
      <c r="B153" s="10"/>
      <c r="C153" s="10"/>
      <c r="D153" s="10"/>
      <c r="E153" s="10"/>
      <c r="F153" s="12"/>
      <c r="G153" s="12"/>
      <c r="H153" s="13"/>
      <c r="I153" s="10"/>
      <c r="J153" s="14" t="str">
        <f aca="false">IF(OR(F153="",G153="",F153=0),"",G153/F153)</f>
        <v/>
      </c>
      <c r="K153" s="15" t="str">
        <f aca="false">IF(OR(H153="",R153=""),"",IF(H153-R153&lt;=0,"",H153-R153))</f>
        <v/>
      </c>
      <c r="L153" s="16" t="str">
        <f aca="false">IF(OR(K153="",F153="",F153=0),"",K153/F153)</f>
        <v/>
      </c>
      <c r="M153" s="17" t="str">
        <f aca="false">IF(OR(K153="",G153=""),"",G153/K153)</f>
        <v/>
      </c>
      <c r="N153" s="18" t="str">
        <f aca="false">IF(B153="","",IF(COUNTIF(Veículos!$A$5:$A$54,B153)=0,"Placa não cadastrada",IF(U153="","OK",LEFT(U153,LEN(U153)-2))))</f>
        <v/>
      </c>
      <c r="O153" s="19" t="str">
        <f aca="false">IFERROR(INDEX(Veículos!$D$5:$D$54,MATCH(B153,Veículos!$A$5:$A$54,0)),"")</f>
        <v/>
      </c>
      <c r="P153" s="19" t="str">
        <f aca="false">IFERROR(INDEX(Veículos!$E$5:$E$54,MATCH(B153,Veículos!$A$5:$A$54,0)),"")</f>
        <v/>
      </c>
      <c r="Q153" s="19" t="str">
        <f aca="false">IFERROR(INDEX(Veículos!$F$5:$F$54,MATCH(B153,Veículos!$A$5:$A$54,0)),"")</f>
        <v/>
      </c>
      <c r="R153" s="19" t="str">
        <f aca="false">IF(OR(B153="",COUNTIF($B$4:B152,B153)=0),"",LOOKUP(2,1/($B$4:B152=B153),$H$4:H152))</f>
        <v/>
      </c>
      <c r="S153" s="19" t="str">
        <f aca="false">IF(OR(A153="",E153="",J153=""),"",IFERROR(AVERAGEIFS($J$5:$J$504,$E$5:$E$504,E153,$A$5:$A$504,"&gt;="&amp;DATE(YEAR(A153),MONTH(A153),1),$A$5:$A$504,"&lt;="&amp;EOMONTH(A153,0)),""))</f>
        <v/>
      </c>
      <c r="T153" s="19" t="n">
        <f aca="false">IF(K153="",0,F153)</f>
        <v>0</v>
      </c>
      <c r="U153" s="19" t="str">
        <f aca="false">IF(OR(F153="",O153=""),"",IF(F153&gt;O153,"Litros acima do tanque; ",""))&amp;IF(OR(H153="",R153=""),"",IF(H153&lt;=R153,"Odômetro não avançou; ",""))&amp;IF(OR(L153="",P153=""),"",IF(L153&lt;P153,"Consumo abaixo do esperado; ",""))&amp;IF(OR(L153="",Q153=""),"",IF(L153&gt;Q153,"Consumo acima do esperado; ",""))&amp;IF(OR(J153="",S153=""),"",IF(J153&gt;S153*(1+Parâmetros!$B$4),"Preço acima da média do mês; ",""))</f>
        <v/>
      </c>
    </row>
    <row r="154" customFormat="false" ht="15" hidden="false" customHeight="false" outlineLevel="0" collapsed="false">
      <c r="A154" s="11"/>
      <c r="B154" s="10"/>
      <c r="C154" s="10"/>
      <c r="D154" s="10"/>
      <c r="E154" s="10"/>
      <c r="F154" s="12"/>
      <c r="G154" s="12"/>
      <c r="H154" s="13"/>
      <c r="I154" s="10"/>
      <c r="J154" s="14" t="str">
        <f aca="false">IF(OR(F154="",G154="",F154=0),"",G154/F154)</f>
        <v/>
      </c>
      <c r="K154" s="15" t="str">
        <f aca="false">IF(OR(H154="",R154=""),"",IF(H154-R154&lt;=0,"",H154-R154))</f>
        <v/>
      </c>
      <c r="L154" s="16" t="str">
        <f aca="false">IF(OR(K154="",F154="",F154=0),"",K154/F154)</f>
        <v/>
      </c>
      <c r="M154" s="17" t="str">
        <f aca="false">IF(OR(K154="",G154=""),"",G154/K154)</f>
        <v/>
      </c>
      <c r="N154" s="18" t="str">
        <f aca="false">IF(B154="","",IF(COUNTIF(Veículos!$A$5:$A$54,B154)=0,"Placa não cadastrada",IF(U154="","OK",LEFT(U154,LEN(U154)-2))))</f>
        <v/>
      </c>
      <c r="O154" s="19" t="str">
        <f aca="false">IFERROR(INDEX(Veículos!$D$5:$D$54,MATCH(B154,Veículos!$A$5:$A$54,0)),"")</f>
        <v/>
      </c>
      <c r="P154" s="19" t="str">
        <f aca="false">IFERROR(INDEX(Veículos!$E$5:$E$54,MATCH(B154,Veículos!$A$5:$A$54,0)),"")</f>
        <v/>
      </c>
      <c r="Q154" s="19" t="str">
        <f aca="false">IFERROR(INDEX(Veículos!$F$5:$F$54,MATCH(B154,Veículos!$A$5:$A$54,0)),"")</f>
        <v/>
      </c>
      <c r="R154" s="19" t="str">
        <f aca="false">IF(OR(B154="",COUNTIF($B$4:B153,B154)=0),"",LOOKUP(2,1/($B$4:B153=B154),$H$4:H153))</f>
        <v/>
      </c>
      <c r="S154" s="19" t="str">
        <f aca="false">IF(OR(A154="",E154="",J154=""),"",IFERROR(AVERAGEIFS($J$5:$J$504,$E$5:$E$504,E154,$A$5:$A$504,"&gt;="&amp;DATE(YEAR(A154),MONTH(A154),1),$A$5:$A$504,"&lt;="&amp;EOMONTH(A154,0)),""))</f>
        <v/>
      </c>
      <c r="T154" s="19" t="n">
        <f aca="false">IF(K154="",0,F154)</f>
        <v>0</v>
      </c>
      <c r="U154" s="19" t="str">
        <f aca="false">IF(OR(F154="",O154=""),"",IF(F154&gt;O154,"Litros acima do tanque; ",""))&amp;IF(OR(H154="",R154=""),"",IF(H154&lt;=R154,"Odômetro não avançou; ",""))&amp;IF(OR(L154="",P154=""),"",IF(L154&lt;P154,"Consumo abaixo do esperado; ",""))&amp;IF(OR(L154="",Q154=""),"",IF(L154&gt;Q154,"Consumo acima do esperado; ",""))&amp;IF(OR(J154="",S154=""),"",IF(J154&gt;S154*(1+Parâmetros!$B$4),"Preço acima da média do mês; ",""))</f>
        <v/>
      </c>
    </row>
    <row r="155" customFormat="false" ht="15" hidden="false" customHeight="false" outlineLevel="0" collapsed="false">
      <c r="A155" s="11"/>
      <c r="B155" s="10"/>
      <c r="C155" s="10"/>
      <c r="D155" s="10"/>
      <c r="E155" s="10"/>
      <c r="F155" s="12"/>
      <c r="G155" s="12"/>
      <c r="H155" s="13"/>
      <c r="I155" s="10"/>
      <c r="J155" s="14" t="str">
        <f aca="false">IF(OR(F155="",G155="",F155=0),"",G155/F155)</f>
        <v/>
      </c>
      <c r="K155" s="15" t="str">
        <f aca="false">IF(OR(H155="",R155=""),"",IF(H155-R155&lt;=0,"",H155-R155))</f>
        <v/>
      </c>
      <c r="L155" s="16" t="str">
        <f aca="false">IF(OR(K155="",F155="",F155=0),"",K155/F155)</f>
        <v/>
      </c>
      <c r="M155" s="17" t="str">
        <f aca="false">IF(OR(K155="",G155=""),"",G155/K155)</f>
        <v/>
      </c>
      <c r="N155" s="18" t="str">
        <f aca="false">IF(B155="","",IF(COUNTIF(Veículos!$A$5:$A$54,B155)=0,"Placa não cadastrada",IF(U155="","OK",LEFT(U155,LEN(U155)-2))))</f>
        <v/>
      </c>
      <c r="O155" s="19" t="str">
        <f aca="false">IFERROR(INDEX(Veículos!$D$5:$D$54,MATCH(B155,Veículos!$A$5:$A$54,0)),"")</f>
        <v/>
      </c>
      <c r="P155" s="19" t="str">
        <f aca="false">IFERROR(INDEX(Veículos!$E$5:$E$54,MATCH(B155,Veículos!$A$5:$A$54,0)),"")</f>
        <v/>
      </c>
      <c r="Q155" s="19" t="str">
        <f aca="false">IFERROR(INDEX(Veículos!$F$5:$F$54,MATCH(B155,Veículos!$A$5:$A$54,0)),"")</f>
        <v/>
      </c>
      <c r="R155" s="19" t="str">
        <f aca="false">IF(OR(B155="",COUNTIF($B$4:B154,B155)=0),"",LOOKUP(2,1/($B$4:B154=B155),$H$4:H154))</f>
        <v/>
      </c>
      <c r="S155" s="19" t="str">
        <f aca="false">IF(OR(A155="",E155="",J155=""),"",IFERROR(AVERAGEIFS($J$5:$J$504,$E$5:$E$504,E155,$A$5:$A$504,"&gt;="&amp;DATE(YEAR(A155),MONTH(A155),1),$A$5:$A$504,"&lt;="&amp;EOMONTH(A155,0)),""))</f>
        <v/>
      </c>
      <c r="T155" s="19" t="n">
        <f aca="false">IF(K155="",0,F155)</f>
        <v>0</v>
      </c>
      <c r="U155" s="19" t="str">
        <f aca="false">IF(OR(F155="",O155=""),"",IF(F155&gt;O155,"Litros acima do tanque; ",""))&amp;IF(OR(H155="",R155=""),"",IF(H155&lt;=R155,"Odômetro não avançou; ",""))&amp;IF(OR(L155="",P155=""),"",IF(L155&lt;P155,"Consumo abaixo do esperado; ",""))&amp;IF(OR(L155="",Q155=""),"",IF(L155&gt;Q155,"Consumo acima do esperado; ",""))&amp;IF(OR(J155="",S155=""),"",IF(J155&gt;S155*(1+Parâmetros!$B$4),"Preço acima da média do mês; ",""))</f>
        <v/>
      </c>
    </row>
    <row r="156" customFormat="false" ht="15" hidden="false" customHeight="false" outlineLevel="0" collapsed="false">
      <c r="A156" s="11"/>
      <c r="B156" s="10"/>
      <c r="C156" s="10"/>
      <c r="D156" s="10"/>
      <c r="E156" s="10"/>
      <c r="F156" s="12"/>
      <c r="G156" s="12"/>
      <c r="H156" s="13"/>
      <c r="I156" s="10"/>
      <c r="J156" s="14" t="str">
        <f aca="false">IF(OR(F156="",G156="",F156=0),"",G156/F156)</f>
        <v/>
      </c>
      <c r="K156" s="15" t="str">
        <f aca="false">IF(OR(H156="",R156=""),"",IF(H156-R156&lt;=0,"",H156-R156))</f>
        <v/>
      </c>
      <c r="L156" s="16" t="str">
        <f aca="false">IF(OR(K156="",F156="",F156=0),"",K156/F156)</f>
        <v/>
      </c>
      <c r="M156" s="17" t="str">
        <f aca="false">IF(OR(K156="",G156=""),"",G156/K156)</f>
        <v/>
      </c>
      <c r="N156" s="18" t="str">
        <f aca="false">IF(B156="","",IF(COUNTIF(Veículos!$A$5:$A$54,B156)=0,"Placa não cadastrada",IF(U156="","OK",LEFT(U156,LEN(U156)-2))))</f>
        <v/>
      </c>
      <c r="O156" s="19" t="str">
        <f aca="false">IFERROR(INDEX(Veículos!$D$5:$D$54,MATCH(B156,Veículos!$A$5:$A$54,0)),"")</f>
        <v/>
      </c>
      <c r="P156" s="19" t="str">
        <f aca="false">IFERROR(INDEX(Veículos!$E$5:$E$54,MATCH(B156,Veículos!$A$5:$A$54,0)),"")</f>
        <v/>
      </c>
      <c r="Q156" s="19" t="str">
        <f aca="false">IFERROR(INDEX(Veículos!$F$5:$F$54,MATCH(B156,Veículos!$A$5:$A$54,0)),"")</f>
        <v/>
      </c>
      <c r="R156" s="19" t="str">
        <f aca="false">IF(OR(B156="",COUNTIF($B$4:B155,B156)=0),"",LOOKUP(2,1/($B$4:B155=B156),$H$4:H155))</f>
        <v/>
      </c>
      <c r="S156" s="19" t="str">
        <f aca="false">IF(OR(A156="",E156="",J156=""),"",IFERROR(AVERAGEIFS($J$5:$J$504,$E$5:$E$504,E156,$A$5:$A$504,"&gt;="&amp;DATE(YEAR(A156),MONTH(A156),1),$A$5:$A$504,"&lt;="&amp;EOMONTH(A156,0)),""))</f>
        <v/>
      </c>
      <c r="T156" s="19" t="n">
        <f aca="false">IF(K156="",0,F156)</f>
        <v>0</v>
      </c>
      <c r="U156" s="19" t="str">
        <f aca="false">IF(OR(F156="",O156=""),"",IF(F156&gt;O156,"Litros acima do tanque; ",""))&amp;IF(OR(H156="",R156=""),"",IF(H156&lt;=R156,"Odômetro não avançou; ",""))&amp;IF(OR(L156="",P156=""),"",IF(L156&lt;P156,"Consumo abaixo do esperado; ",""))&amp;IF(OR(L156="",Q156=""),"",IF(L156&gt;Q156,"Consumo acima do esperado; ",""))&amp;IF(OR(J156="",S156=""),"",IF(J156&gt;S156*(1+Parâmetros!$B$4),"Preço acima da média do mês; ",""))</f>
        <v/>
      </c>
    </row>
    <row r="157" customFormat="false" ht="15" hidden="false" customHeight="false" outlineLevel="0" collapsed="false">
      <c r="A157" s="11"/>
      <c r="B157" s="10"/>
      <c r="C157" s="10"/>
      <c r="D157" s="10"/>
      <c r="E157" s="10"/>
      <c r="F157" s="12"/>
      <c r="G157" s="12"/>
      <c r="H157" s="13"/>
      <c r="I157" s="10"/>
      <c r="J157" s="14" t="str">
        <f aca="false">IF(OR(F157="",G157="",F157=0),"",G157/F157)</f>
        <v/>
      </c>
      <c r="K157" s="15" t="str">
        <f aca="false">IF(OR(H157="",R157=""),"",IF(H157-R157&lt;=0,"",H157-R157))</f>
        <v/>
      </c>
      <c r="L157" s="16" t="str">
        <f aca="false">IF(OR(K157="",F157="",F157=0),"",K157/F157)</f>
        <v/>
      </c>
      <c r="M157" s="17" t="str">
        <f aca="false">IF(OR(K157="",G157=""),"",G157/K157)</f>
        <v/>
      </c>
      <c r="N157" s="18" t="str">
        <f aca="false">IF(B157="","",IF(COUNTIF(Veículos!$A$5:$A$54,B157)=0,"Placa não cadastrada",IF(U157="","OK",LEFT(U157,LEN(U157)-2))))</f>
        <v/>
      </c>
      <c r="O157" s="19" t="str">
        <f aca="false">IFERROR(INDEX(Veículos!$D$5:$D$54,MATCH(B157,Veículos!$A$5:$A$54,0)),"")</f>
        <v/>
      </c>
      <c r="P157" s="19" t="str">
        <f aca="false">IFERROR(INDEX(Veículos!$E$5:$E$54,MATCH(B157,Veículos!$A$5:$A$54,0)),"")</f>
        <v/>
      </c>
      <c r="Q157" s="19" t="str">
        <f aca="false">IFERROR(INDEX(Veículos!$F$5:$F$54,MATCH(B157,Veículos!$A$5:$A$54,0)),"")</f>
        <v/>
      </c>
      <c r="R157" s="19" t="str">
        <f aca="false">IF(OR(B157="",COUNTIF($B$4:B156,B157)=0),"",LOOKUP(2,1/($B$4:B156=B157),$H$4:H156))</f>
        <v/>
      </c>
      <c r="S157" s="19" t="str">
        <f aca="false">IF(OR(A157="",E157="",J157=""),"",IFERROR(AVERAGEIFS($J$5:$J$504,$E$5:$E$504,E157,$A$5:$A$504,"&gt;="&amp;DATE(YEAR(A157),MONTH(A157),1),$A$5:$A$504,"&lt;="&amp;EOMONTH(A157,0)),""))</f>
        <v/>
      </c>
      <c r="T157" s="19" t="n">
        <f aca="false">IF(K157="",0,F157)</f>
        <v>0</v>
      </c>
      <c r="U157" s="19" t="str">
        <f aca="false">IF(OR(F157="",O157=""),"",IF(F157&gt;O157,"Litros acima do tanque; ",""))&amp;IF(OR(H157="",R157=""),"",IF(H157&lt;=R157,"Odômetro não avançou; ",""))&amp;IF(OR(L157="",P157=""),"",IF(L157&lt;P157,"Consumo abaixo do esperado; ",""))&amp;IF(OR(L157="",Q157=""),"",IF(L157&gt;Q157,"Consumo acima do esperado; ",""))&amp;IF(OR(J157="",S157=""),"",IF(J157&gt;S157*(1+Parâmetros!$B$4),"Preço acima da média do mês; ",""))</f>
        <v/>
      </c>
    </row>
    <row r="158" customFormat="false" ht="15" hidden="false" customHeight="false" outlineLevel="0" collapsed="false">
      <c r="A158" s="11"/>
      <c r="B158" s="10"/>
      <c r="C158" s="10"/>
      <c r="D158" s="10"/>
      <c r="E158" s="10"/>
      <c r="F158" s="12"/>
      <c r="G158" s="12"/>
      <c r="H158" s="13"/>
      <c r="I158" s="10"/>
      <c r="J158" s="14" t="str">
        <f aca="false">IF(OR(F158="",G158="",F158=0),"",G158/F158)</f>
        <v/>
      </c>
      <c r="K158" s="15" t="str">
        <f aca="false">IF(OR(H158="",R158=""),"",IF(H158-R158&lt;=0,"",H158-R158))</f>
        <v/>
      </c>
      <c r="L158" s="16" t="str">
        <f aca="false">IF(OR(K158="",F158="",F158=0),"",K158/F158)</f>
        <v/>
      </c>
      <c r="M158" s="17" t="str">
        <f aca="false">IF(OR(K158="",G158=""),"",G158/K158)</f>
        <v/>
      </c>
      <c r="N158" s="18" t="str">
        <f aca="false">IF(B158="","",IF(COUNTIF(Veículos!$A$5:$A$54,B158)=0,"Placa não cadastrada",IF(U158="","OK",LEFT(U158,LEN(U158)-2))))</f>
        <v/>
      </c>
      <c r="O158" s="19" t="str">
        <f aca="false">IFERROR(INDEX(Veículos!$D$5:$D$54,MATCH(B158,Veículos!$A$5:$A$54,0)),"")</f>
        <v/>
      </c>
      <c r="P158" s="19" t="str">
        <f aca="false">IFERROR(INDEX(Veículos!$E$5:$E$54,MATCH(B158,Veículos!$A$5:$A$54,0)),"")</f>
        <v/>
      </c>
      <c r="Q158" s="19" t="str">
        <f aca="false">IFERROR(INDEX(Veículos!$F$5:$F$54,MATCH(B158,Veículos!$A$5:$A$54,0)),"")</f>
        <v/>
      </c>
      <c r="R158" s="19" t="str">
        <f aca="false">IF(OR(B158="",COUNTIF($B$4:B157,B158)=0),"",LOOKUP(2,1/($B$4:B157=B158),$H$4:H157))</f>
        <v/>
      </c>
      <c r="S158" s="19" t="str">
        <f aca="false">IF(OR(A158="",E158="",J158=""),"",IFERROR(AVERAGEIFS($J$5:$J$504,$E$5:$E$504,E158,$A$5:$A$504,"&gt;="&amp;DATE(YEAR(A158),MONTH(A158),1),$A$5:$A$504,"&lt;="&amp;EOMONTH(A158,0)),""))</f>
        <v/>
      </c>
      <c r="T158" s="19" t="n">
        <f aca="false">IF(K158="",0,F158)</f>
        <v>0</v>
      </c>
      <c r="U158" s="19" t="str">
        <f aca="false">IF(OR(F158="",O158=""),"",IF(F158&gt;O158,"Litros acima do tanque; ",""))&amp;IF(OR(H158="",R158=""),"",IF(H158&lt;=R158,"Odômetro não avançou; ",""))&amp;IF(OR(L158="",P158=""),"",IF(L158&lt;P158,"Consumo abaixo do esperado; ",""))&amp;IF(OR(L158="",Q158=""),"",IF(L158&gt;Q158,"Consumo acima do esperado; ",""))&amp;IF(OR(J158="",S158=""),"",IF(J158&gt;S158*(1+Parâmetros!$B$4),"Preço acima da média do mês; ",""))</f>
        <v/>
      </c>
    </row>
    <row r="159" customFormat="false" ht="15" hidden="false" customHeight="false" outlineLevel="0" collapsed="false">
      <c r="A159" s="11"/>
      <c r="B159" s="10"/>
      <c r="C159" s="10"/>
      <c r="D159" s="10"/>
      <c r="E159" s="10"/>
      <c r="F159" s="12"/>
      <c r="G159" s="12"/>
      <c r="H159" s="13"/>
      <c r="I159" s="10"/>
      <c r="J159" s="14" t="str">
        <f aca="false">IF(OR(F159="",G159="",F159=0),"",G159/F159)</f>
        <v/>
      </c>
      <c r="K159" s="15" t="str">
        <f aca="false">IF(OR(H159="",R159=""),"",IF(H159-R159&lt;=0,"",H159-R159))</f>
        <v/>
      </c>
      <c r="L159" s="16" t="str">
        <f aca="false">IF(OR(K159="",F159="",F159=0),"",K159/F159)</f>
        <v/>
      </c>
      <c r="M159" s="17" t="str">
        <f aca="false">IF(OR(K159="",G159=""),"",G159/K159)</f>
        <v/>
      </c>
      <c r="N159" s="18" t="str">
        <f aca="false">IF(B159="","",IF(COUNTIF(Veículos!$A$5:$A$54,B159)=0,"Placa não cadastrada",IF(U159="","OK",LEFT(U159,LEN(U159)-2))))</f>
        <v/>
      </c>
      <c r="O159" s="19" t="str">
        <f aca="false">IFERROR(INDEX(Veículos!$D$5:$D$54,MATCH(B159,Veículos!$A$5:$A$54,0)),"")</f>
        <v/>
      </c>
      <c r="P159" s="19" t="str">
        <f aca="false">IFERROR(INDEX(Veículos!$E$5:$E$54,MATCH(B159,Veículos!$A$5:$A$54,0)),"")</f>
        <v/>
      </c>
      <c r="Q159" s="19" t="str">
        <f aca="false">IFERROR(INDEX(Veículos!$F$5:$F$54,MATCH(B159,Veículos!$A$5:$A$54,0)),"")</f>
        <v/>
      </c>
      <c r="R159" s="19" t="str">
        <f aca="false">IF(OR(B159="",COUNTIF($B$4:B158,B159)=0),"",LOOKUP(2,1/($B$4:B158=B159),$H$4:H158))</f>
        <v/>
      </c>
      <c r="S159" s="19" t="str">
        <f aca="false">IF(OR(A159="",E159="",J159=""),"",IFERROR(AVERAGEIFS($J$5:$J$504,$E$5:$E$504,E159,$A$5:$A$504,"&gt;="&amp;DATE(YEAR(A159),MONTH(A159),1),$A$5:$A$504,"&lt;="&amp;EOMONTH(A159,0)),""))</f>
        <v/>
      </c>
      <c r="T159" s="19" t="n">
        <f aca="false">IF(K159="",0,F159)</f>
        <v>0</v>
      </c>
      <c r="U159" s="19" t="str">
        <f aca="false">IF(OR(F159="",O159=""),"",IF(F159&gt;O159,"Litros acima do tanque; ",""))&amp;IF(OR(H159="",R159=""),"",IF(H159&lt;=R159,"Odômetro não avançou; ",""))&amp;IF(OR(L159="",P159=""),"",IF(L159&lt;P159,"Consumo abaixo do esperado; ",""))&amp;IF(OR(L159="",Q159=""),"",IF(L159&gt;Q159,"Consumo acima do esperado; ",""))&amp;IF(OR(J159="",S159=""),"",IF(J159&gt;S159*(1+Parâmetros!$B$4),"Preço acima da média do mês; ",""))</f>
        <v/>
      </c>
    </row>
    <row r="160" customFormat="false" ht="15" hidden="false" customHeight="false" outlineLevel="0" collapsed="false">
      <c r="A160" s="11"/>
      <c r="B160" s="10"/>
      <c r="C160" s="10"/>
      <c r="D160" s="10"/>
      <c r="E160" s="10"/>
      <c r="F160" s="12"/>
      <c r="G160" s="12"/>
      <c r="H160" s="13"/>
      <c r="I160" s="10"/>
      <c r="J160" s="14" t="str">
        <f aca="false">IF(OR(F160="",G160="",F160=0),"",G160/F160)</f>
        <v/>
      </c>
      <c r="K160" s="15" t="str">
        <f aca="false">IF(OR(H160="",R160=""),"",IF(H160-R160&lt;=0,"",H160-R160))</f>
        <v/>
      </c>
      <c r="L160" s="16" t="str">
        <f aca="false">IF(OR(K160="",F160="",F160=0),"",K160/F160)</f>
        <v/>
      </c>
      <c r="M160" s="17" t="str">
        <f aca="false">IF(OR(K160="",G160=""),"",G160/K160)</f>
        <v/>
      </c>
      <c r="N160" s="18" t="str">
        <f aca="false">IF(B160="","",IF(COUNTIF(Veículos!$A$5:$A$54,B160)=0,"Placa não cadastrada",IF(U160="","OK",LEFT(U160,LEN(U160)-2))))</f>
        <v/>
      </c>
      <c r="O160" s="19" t="str">
        <f aca="false">IFERROR(INDEX(Veículos!$D$5:$D$54,MATCH(B160,Veículos!$A$5:$A$54,0)),"")</f>
        <v/>
      </c>
      <c r="P160" s="19" t="str">
        <f aca="false">IFERROR(INDEX(Veículos!$E$5:$E$54,MATCH(B160,Veículos!$A$5:$A$54,0)),"")</f>
        <v/>
      </c>
      <c r="Q160" s="19" t="str">
        <f aca="false">IFERROR(INDEX(Veículos!$F$5:$F$54,MATCH(B160,Veículos!$A$5:$A$54,0)),"")</f>
        <v/>
      </c>
      <c r="R160" s="19" t="str">
        <f aca="false">IF(OR(B160="",COUNTIF($B$4:B159,B160)=0),"",LOOKUP(2,1/($B$4:B159=B160),$H$4:H159))</f>
        <v/>
      </c>
      <c r="S160" s="19" t="str">
        <f aca="false">IF(OR(A160="",E160="",J160=""),"",IFERROR(AVERAGEIFS($J$5:$J$504,$E$5:$E$504,E160,$A$5:$A$504,"&gt;="&amp;DATE(YEAR(A160),MONTH(A160),1),$A$5:$A$504,"&lt;="&amp;EOMONTH(A160,0)),""))</f>
        <v/>
      </c>
      <c r="T160" s="19" t="n">
        <f aca="false">IF(K160="",0,F160)</f>
        <v>0</v>
      </c>
      <c r="U160" s="19" t="str">
        <f aca="false">IF(OR(F160="",O160=""),"",IF(F160&gt;O160,"Litros acima do tanque; ",""))&amp;IF(OR(H160="",R160=""),"",IF(H160&lt;=R160,"Odômetro não avançou; ",""))&amp;IF(OR(L160="",P160=""),"",IF(L160&lt;P160,"Consumo abaixo do esperado; ",""))&amp;IF(OR(L160="",Q160=""),"",IF(L160&gt;Q160,"Consumo acima do esperado; ",""))&amp;IF(OR(J160="",S160=""),"",IF(J160&gt;S160*(1+Parâmetros!$B$4),"Preço acima da média do mês; ",""))</f>
        <v/>
      </c>
    </row>
    <row r="161" customFormat="false" ht="15" hidden="false" customHeight="false" outlineLevel="0" collapsed="false">
      <c r="A161" s="11"/>
      <c r="B161" s="10"/>
      <c r="C161" s="10"/>
      <c r="D161" s="10"/>
      <c r="E161" s="10"/>
      <c r="F161" s="12"/>
      <c r="G161" s="12"/>
      <c r="H161" s="13"/>
      <c r="I161" s="10"/>
      <c r="J161" s="14" t="str">
        <f aca="false">IF(OR(F161="",G161="",F161=0),"",G161/F161)</f>
        <v/>
      </c>
      <c r="K161" s="15" t="str">
        <f aca="false">IF(OR(H161="",R161=""),"",IF(H161-R161&lt;=0,"",H161-R161))</f>
        <v/>
      </c>
      <c r="L161" s="16" t="str">
        <f aca="false">IF(OR(K161="",F161="",F161=0),"",K161/F161)</f>
        <v/>
      </c>
      <c r="M161" s="17" t="str">
        <f aca="false">IF(OR(K161="",G161=""),"",G161/K161)</f>
        <v/>
      </c>
      <c r="N161" s="18" t="str">
        <f aca="false">IF(B161="","",IF(COUNTIF(Veículos!$A$5:$A$54,B161)=0,"Placa não cadastrada",IF(U161="","OK",LEFT(U161,LEN(U161)-2))))</f>
        <v/>
      </c>
      <c r="O161" s="19" t="str">
        <f aca="false">IFERROR(INDEX(Veículos!$D$5:$D$54,MATCH(B161,Veículos!$A$5:$A$54,0)),"")</f>
        <v/>
      </c>
      <c r="P161" s="19" t="str">
        <f aca="false">IFERROR(INDEX(Veículos!$E$5:$E$54,MATCH(B161,Veículos!$A$5:$A$54,0)),"")</f>
        <v/>
      </c>
      <c r="Q161" s="19" t="str">
        <f aca="false">IFERROR(INDEX(Veículos!$F$5:$F$54,MATCH(B161,Veículos!$A$5:$A$54,0)),"")</f>
        <v/>
      </c>
      <c r="R161" s="19" t="str">
        <f aca="false">IF(OR(B161="",COUNTIF($B$4:B160,B161)=0),"",LOOKUP(2,1/($B$4:B160=B161),$H$4:H160))</f>
        <v/>
      </c>
      <c r="S161" s="19" t="str">
        <f aca="false">IF(OR(A161="",E161="",J161=""),"",IFERROR(AVERAGEIFS($J$5:$J$504,$E$5:$E$504,E161,$A$5:$A$504,"&gt;="&amp;DATE(YEAR(A161),MONTH(A161),1),$A$5:$A$504,"&lt;="&amp;EOMONTH(A161,0)),""))</f>
        <v/>
      </c>
      <c r="T161" s="19" t="n">
        <f aca="false">IF(K161="",0,F161)</f>
        <v>0</v>
      </c>
      <c r="U161" s="19" t="str">
        <f aca="false">IF(OR(F161="",O161=""),"",IF(F161&gt;O161,"Litros acima do tanque; ",""))&amp;IF(OR(H161="",R161=""),"",IF(H161&lt;=R161,"Odômetro não avançou; ",""))&amp;IF(OR(L161="",P161=""),"",IF(L161&lt;P161,"Consumo abaixo do esperado; ",""))&amp;IF(OR(L161="",Q161=""),"",IF(L161&gt;Q161,"Consumo acima do esperado; ",""))&amp;IF(OR(J161="",S161=""),"",IF(J161&gt;S161*(1+Parâmetros!$B$4),"Preço acima da média do mês; ",""))</f>
        <v/>
      </c>
    </row>
    <row r="162" customFormat="false" ht="15" hidden="false" customHeight="false" outlineLevel="0" collapsed="false">
      <c r="A162" s="11"/>
      <c r="B162" s="10"/>
      <c r="C162" s="10"/>
      <c r="D162" s="10"/>
      <c r="E162" s="10"/>
      <c r="F162" s="12"/>
      <c r="G162" s="12"/>
      <c r="H162" s="13"/>
      <c r="I162" s="10"/>
      <c r="J162" s="14" t="str">
        <f aca="false">IF(OR(F162="",G162="",F162=0),"",G162/F162)</f>
        <v/>
      </c>
      <c r="K162" s="15" t="str">
        <f aca="false">IF(OR(H162="",R162=""),"",IF(H162-R162&lt;=0,"",H162-R162))</f>
        <v/>
      </c>
      <c r="L162" s="16" t="str">
        <f aca="false">IF(OR(K162="",F162="",F162=0),"",K162/F162)</f>
        <v/>
      </c>
      <c r="M162" s="17" t="str">
        <f aca="false">IF(OR(K162="",G162=""),"",G162/K162)</f>
        <v/>
      </c>
      <c r="N162" s="18" t="str">
        <f aca="false">IF(B162="","",IF(COUNTIF(Veículos!$A$5:$A$54,B162)=0,"Placa não cadastrada",IF(U162="","OK",LEFT(U162,LEN(U162)-2))))</f>
        <v/>
      </c>
      <c r="O162" s="19" t="str">
        <f aca="false">IFERROR(INDEX(Veículos!$D$5:$D$54,MATCH(B162,Veículos!$A$5:$A$54,0)),"")</f>
        <v/>
      </c>
      <c r="P162" s="19" t="str">
        <f aca="false">IFERROR(INDEX(Veículos!$E$5:$E$54,MATCH(B162,Veículos!$A$5:$A$54,0)),"")</f>
        <v/>
      </c>
      <c r="Q162" s="19" t="str">
        <f aca="false">IFERROR(INDEX(Veículos!$F$5:$F$54,MATCH(B162,Veículos!$A$5:$A$54,0)),"")</f>
        <v/>
      </c>
      <c r="R162" s="19" t="str">
        <f aca="false">IF(OR(B162="",COUNTIF($B$4:B161,B162)=0),"",LOOKUP(2,1/($B$4:B161=B162),$H$4:H161))</f>
        <v/>
      </c>
      <c r="S162" s="19" t="str">
        <f aca="false">IF(OR(A162="",E162="",J162=""),"",IFERROR(AVERAGEIFS($J$5:$J$504,$E$5:$E$504,E162,$A$5:$A$504,"&gt;="&amp;DATE(YEAR(A162),MONTH(A162),1),$A$5:$A$504,"&lt;="&amp;EOMONTH(A162,0)),""))</f>
        <v/>
      </c>
      <c r="T162" s="19" t="n">
        <f aca="false">IF(K162="",0,F162)</f>
        <v>0</v>
      </c>
      <c r="U162" s="19" t="str">
        <f aca="false">IF(OR(F162="",O162=""),"",IF(F162&gt;O162,"Litros acima do tanque; ",""))&amp;IF(OR(H162="",R162=""),"",IF(H162&lt;=R162,"Odômetro não avançou; ",""))&amp;IF(OR(L162="",P162=""),"",IF(L162&lt;P162,"Consumo abaixo do esperado; ",""))&amp;IF(OR(L162="",Q162=""),"",IF(L162&gt;Q162,"Consumo acima do esperado; ",""))&amp;IF(OR(J162="",S162=""),"",IF(J162&gt;S162*(1+Parâmetros!$B$4),"Preço acima da média do mês; ",""))</f>
        <v/>
      </c>
    </row>
    <row r="163" customFormat="false" ht="15" hidden="false" customHeight="false" outlineLevel="0" collapsed="false">
      <c r="A163" s="11"/>
      <c r="B163" s="10"/>
      <c r="C163" s="10"/>
      <c r="D163" s="10"/>
      <c r="E163" s="10"/>
      <c r="F163" s="12"/>
      <c r="G163" s="12"/>
      <c r="H163" s="13"/>
      <c r="I163" s="10"/>
      <c r="J163" s="14" t="str">
        <f aca="false">IF(OR(F163="",G163="",F163=0),"",G163/F163)</f>
        <v/>
      </c>
      <c r="K163" s="15" t="str">
        <f aca="false">IF(OR(H163="",R163=""),"",IF(H163-R163&lt;=0,"",H163-R163))</f>
        <v/>
      </c>
      <c r="L163" s="16" t="str">
        <f aca="false">IF(OR(K163="",F163="",F163=0),"",K163/F163)</f>
        <v/>
      </c>
      <c r="M163" s="17" t="str">
        <f aca="false">IF(OR(K163="",G163=""),"",G163/K163)</f>
        <v/>
      </c>
      <c r="N163" s="18" t="str">
        <f aca="false">IF(B163="","",IF(COUNTIF(Veículos!$A$5:$A$54,B163)=0,"Placa não cadastrada",IF(U163="","OK",LEFT(U163,LEN(U163)-2))))</f>
        <v/>
      </c>
      <c r="O163" s="19" t="str">
        <f aca="false">IFERROR(INDEX(Veículos!$D$5:$D$54,MATCH(B163,Veículos!$A$5:$A$54,0)),"")</f>
        <v/>
      </c>
      <c r="P163" s="19" t="str">
        <f aca="false">IFERROR(INDEX(Veículos!$E$5:$E$54,MATCH(B163,Veículos!$A$5:$A$54,0)),"")</f>
        <v/>
      </c>
      <c r="Q163" s="19" t="str">
        <f aca="false">IFERROR(INDEX(Veículos!$F$5:$F$54,MATCH(B163,Veículos!$A$5:$A$54,0)),"")</f>
        <v/>
      </c>
      <c r="R163" s="19" t="str">
        <f aca="false">IF(OR(B163="",COUNTIF($B$4:B162,B163)=0),"",LOOKUP(2,1/($B$4:B162=B163),$H$4:H162))</f>
        <v/>
      </c>
      <c r="S163" s="19" t="str">
        <f aca="false">IF(OR(A163="",E163="",J163=""),"",IFERROR(AVERAGEIFS($J$5:$J$504,$E$5:$E$504,E163,$A$5:$A$504,"&gt;="&amp;DATE(YEAR(A163),MONTH(A163),1),$A$5:$A$504,"&lt;="&amp;EOMONTH(A163,0)),""))</f>
        <v/>
      </c>
      <c r="T163" s="19" t="n">
        <f aca="false">IF(K163="",0,F163)</f>
        <v>0</v>
      </c>
      <c r="U163" s="19" t="str">
        <f aca="false">IF(OR(F163="",O163=""),"",IF(F163&gt;O163,"Litros acima do tanque; ",""))&amp;IF(OR(H163="",R163=""),"",IF(H163&lt;=R163,"Odômetro não avançou; ",""))&amp;IF(OR(L163="",P163=""),"",IF(L163&lt;P163,"Consumo abaixo do esperado; ",""))&amp;IF(OR(L163="",Q163=""),"",IF(L163&gt;Q163,"Consumo acima do esperado; ",""))&amp;IF(OR(J163="",S163=""),"",IF(J163&gt;S163*(1+Parâmetros!$B$4),"Preço acima da média do mês; ",""))</f>
        <v/>
      </c>
    </row>
    <row r="164" customFormat="false" ht="15" hidden="false" customHeight="false" outlineLevel="0" collapsed="false">
      <c r="A164" s="11"/>
      <c r="B164" s="10"/>
      <c r="C164" s="10"/>
      <c r="D164" s="10"/>
      <c r="E164" s="10"/>
      <c r="F164" s="12"/>
      <c r="G164" s="12"/>
      <c r="H164" s="13"/>
      <c r="I164" s="10"/>
      <c r="J164" s="14" t="str">
        <f aca="false">IF(OR(F164="",G164="",F164=0),"",G164/F164)</f>
        <v/>
      </c>
      <c r="K164" s="15" t="str">
        <f aca="false">IF(OR(H164="",R164=""),"",IF(H164-R164&lt;=0,"",H164-R164))</f>
        <v/>
      </c>
      <c r="L164" s="16" t="str">
        <f aca="false">IF(OR(K164="",F164="",F164=0),"",K164/F164)</f>
        <v/>
      </c>
      <c r="M164" s="17" t="str">
        <f aca="false">IF(OR(K164="",G164=""),"",G164/K164)</f>
        <v/>
      </c>
      <c r="N164" s="18" t="str">
        <f aca="false">IF(B164="","",IF(COUNTIF(Veículos!$A$5:$A$54,B164)=0,"Placa não cadastrada",IF(U164="","OK",LEFT(U164,LEN(U164)-2))))</f>
        <v/>
      </c>
      <c r="O164" s="19" t="str">
        <f aca="false">IFERROR(INDEX(Veículos!$D$5:$D$54,MATCH(B164,Veículos!$A$5:$A$54,0)),"")</f>
        <v/>
      </c>
      <c r="P164" s="19" t="str">
        <f aca="false">IFERROR(INDEX(Veículos!$E$5:$E$54,MATCH(B164,Veículos!$A$5:$A$54,0)),"")</f>
        <v/>
      </c>
      <c r="Q164" s="19" t="str">
        <f aca="false">IFERROR(INDEX(Veículos!$F$5:$F$54,MATCH(B164,Veículos!$A$5:$A$54,0)),"")</f>
        <v/>
      </c>
      <c r="R164" s="19" t="str">
        <f aca="false">IF(OR(B164="",COUNTIF($B$4:B163,B164)=0),"",LOOKUP(2,1/($B$4:B163=B164),$H$4:H163))</f>
        <v/>
      </c>
      <c r="S164" s="19" t="str">
        <f aca="false">IF(OR(A164="",E164="",J164=""),"",IFERROR(AVERAGEIFS($J$5:$J$504,$E$5:$E$504,E164,$A$5:$A$504,"&gt;="&amp;DATE(YEAR(A164),MONTH(A164),1),$A$5:$A$504,"&lt;="&amp;EOMONTH(A164,0)),""))</f>
        <v/>
      </c>
      <c r="T164" s="19" t="n">
        <f aca="false">IF(K164="",0,F164)</f>
        <v>0</v>
      </c>
      <c r="U164" s="19" t="str">
        <f aca="false">IF(OR(F164="",O164=""),"",IF(F164&gt;O164,"Litros acima do tanque; ",""))&amp;IF(OR(H164="",R164=""),"",IF(H164&lt;=R164,"Odômetro não avançou; ",""))&amp;IF(OR(L164="",P164=""),"",IF(L164&lt;P164,"Consumo abaixo do esperado; ",""))&amp;IF(OR(L164="",Q164=""),"",IF(L164&gt;Q164,"Consumo acima do esperado; ",""))&amp;IF(OR(J164="",S164=""),"",IF(J164&gt;S164*(1+Parâmetros!$B$4),"Preço acima da média do mês; ",""))</f>
        <v/>
      </c>
    </row>
    <row r="165" customFormat="false" ht="15" hidden="false" customHeight="false" outlineLevel="0" collapsed="false">
      <c r="A165" s="11"/>
      <c r="B165" s="10"/>
      <c r="C165" s="10"/>
      <c r="D165" s="10"/>
      <c r="E165" s="10"/>
      <c r="F165" s="12"/>
      <c r="G165" s="12"/>
      <c r="H165" s="13"/>
      <c r="I165" s="10"/>
      <c r="J165" s="14" t="str">
        <f aca="false">IF(OR(F165="",G165="",F165=0),"",G165/F165)</f>
        <v/>
      </c>
      <c r="K165" s="15" t="str">
        <f aca="false">IF(OR(H165="",R165=""),"",IF(H165-R165&lt;=0,"",H165-R165))</f>
        <v/>
      </c>
      <c r="L165" s="16" t="str">
        <f aca="false">IF(OR(K165="",F165="",F165=0),"",K165/F165)</f>
        <v/>
      </c>
      <c r="M165" s="17" t="str">
        <f aca="false">IF(OR(K165="",G165=""),"",G165/K165)</f>
        <v/>
      </c>
      <c r="N165" s="18" t="str">
        <f aca="false">IF(B165="","",IF(COUNTIF(Veículos!$A$5:$A$54,B165)=0,"Placa não cadastrada",IF(U165="","OK",LEFT(U165,LEN(U165)-2))))</f>
        <v/>
      </c>
      <c r="O165" s="19" t="str">
        <f aca="false">IFERROR(INDEX(Veículos!$D$5:$D$54,MATCH(B165,Veículos!$A$5:$A$54,0)),"")</f>
        <v/>
      </c>
      <c r="P165" s="19" t="str">
        <f aca="false">IFERROR(INDEX(Veículos!$E$5:$E$54,MATCH(B165,Veículos!$A$5:$A$54,0)),"")</f>
        <v/>
      </c>
      <c r="Q165" s="19" t="str">
        <f aca="false">IFERROR(INDEX(Veículos!$F$5:$F$54,MATCH(B165,Veículos!$A$5:$A$54,0)),"")</f>
        <v/>
      </c>
      <c r="R165" s="19" t="str">
        <f aca="false">IF(OR(B165="",COUNTIF($B$4:B164,B165)=0),"",LOOKUP(2,1/($B$4:B164=B165),$H$4:H164))</f>
        <v/>
      </c>
      <c r="S165" s="19" t="str">
        <f aca="false">IF(OR(A165="",E165="",J165=""),"",IFERROR(AVERAGEIFS($J$5:$J$504,$E$5:$E$504,E165,$A$5:$A$504,"&gt;="&amp;DATE(YEAR(A165),MONTH(A165),1),$A$5:$A$504,"&lt;="&amp;EOMONTH(A165,0)),""))</f>
        <v/>
      </c>
      <c r="T165" s="19" t="n">
        <f aca="false">IF(K165="",0,F165)</f>
        <v>0</v>
      </c>
      <c r="U165" s="19" t="str">
        <f aca="false">IF(OR(F165="",O165=""),"",IF(F165&gt;O165,"Litros acima do tanque; ",""))&amp;IF(OR(H165="",R165=""),"",IF(H165&lt;=R165,"Odômetro não avançou; ",""))&amp;IF(OR(L165="",P165=""),"",IF(L165&lt;P165,"Consumo abaixo do esperado; ",""))&amp;IF(OR(L165="",Q165=""),"",IF(L165&gt;Q165,"Consumo acima do esperado; ",""))&amp;IF(OR(J165="",S165=""),"",IF(J165&gt;S165*(1+Parâmetros!$B$4),"Preço acima da média do mês; ",""))</f>
        <v/>
      </c>
    </row>
    <row r="166" customFormat="false" ht="15" hidden="false" customHeight="false" outlineLevel="0" collapsed="false">
      <c r="A166" s="11"/>
      <c r="B166" s="10"/>
      <c r="C166" s="10"/>
      <c r="D166" s="10"/>
      <c r="E166" s="10"/>
      <c r="F166" s="12"/>
      <c r="G166" s="12"/>
      <c r="H166" s="13"/>
      <c r="I166" s="10"/>
      <c r="J166" s="14" t="str">
        <f aca="false">IF(OR(F166="",G166="",F166=0),"",G166/F166)</f>
        <v/>
      </c>
      <c r="K166" s="15" t="str">
        <f aca="false">IF(OR(H166="",R166=""),"",IF(H166-R166&lt;=0,"",H166-R166))</f>
        <v/>
      </c>
      <c r="L166" s="16" t="str">
        <f aca="false">IF(OR(K166="",F166="",F166=0),"",K166/F166)</f>
        <v/>
      </c>
      <c r="M166" s="17" t="str">
        <f aca="false">IF(OR(K166="",G166=""),"",G166/K166)</f>
        <v/>
      </c>
      <c r="N166" s="18" t="str">
        <f aca="false">IF(B166="","",IF(COUNTIF(Veículos!$A$5:$A$54,B166)=0,"Placa não cadastrada",IF(U166="","OK",LEFT(U166,LEN(U166)-2))))</f>
        <v/>
      </c>
      <c r="O166" s="19" t="str">
        <f aca="false">IFERROR(INDEX(Veículos!$D$5:$D$54,MATCH(B166,Veículos!$A$5:$A$54,0)),"")</f>
        <v/>
      </c>
      <c r="P166" s="19" t="str">
        <f aca="false">IFERROR(INDEX(Veículos!$E$5:$E$54,MATCH(B166,Veículos!$A$5:$A$54,0)),"")</f>
        <v/>
      </c>
      <c r="Q166" s="19" t="str">
        <f aca="false">IFERROR(INDEX(Veículos!$F$5:$F$54,MATCH(B166,Veículos!$A$5:$A$54,0)),"")</f>
        <v/>
      </c>
      <c r="R166" s="19" t="str">
        <f aca="false">IF(OR(B166="",COUNTIF($B$4:B165,B166)=0),"",LOOKUP(2,1/($B$4:B165=B166),$H$4:H165))</f>
        <v/>
      </c>
      <c r="S166" s="19" t="str">
        <f aca="false">IF(OR(A166="",E166="",J166=""),"",IFERROR(AVERAGEIFS($J$5:$J$504,$E$5:$E$504,E166,$A$5:$A$504,"&gt;="&amp;DATE(YEAR(A166),MONTH(A166),1),$A$5:$A$504,"&lt;="&amp;EOMONTH(A166,0)),""))</f>
        <v/>
      </c>
      <c r="T166" s="19" t="n">
        <f aca="false">IF(K166="",0,F166)</f>
        <v>0</v>
      </c>
      <c r="U166" s="19" t="str">
        <f aca="false">IF(OR(F166="",O166=""),"",IF(F166&gt;O166,"Litros acima do tanque; ",""))&amp;IF(OR(H166="",R166=""),"",IF(H166&lt;=R166,"Odômetro não avançou; ",""))&amp;IF(OR(L166="",P166=""),"",IF(L166&lt;P166,"Consumo abaixo do esperado; ",""))&amp;IF(OR(L166="",Q166=""),"",IF(L166&gt;Q166,"Consumo acima do esperado; ",""))&amp;IF(OR(J166="",S166=""),"",IF(J166&gt;S166*(1+Parâmetros!$B$4),"Preço acima da média do mês; ",""))</f>
        <v/>
      </c>
    </row>
    <row r="167" customFormat="false" ht="15" hidden="false" customHeight="false" outlineLevel="0" collapsed="false">
      <c r="A167" s="11"/>
      <c r="B167" s="10"/>
      <c r="C167" s="10"/>
      <c r="D167" s="10"/>
      <c r="E167" s="10"/>
      <c r="F167" s="12"/>
      <c r="G167" s="12"/>
      <c r="H167" s="13"/>
      <c r="I167" s="10"/>
      <c r="J167" s="14" t="str">
        <f aca="false">IF(OR(F167="",G167="",F167=0),"",G167/F167)</f>
        <v/>
      </c>
      <c r="K167" s="15" t="str">
        <f aca="false">IF(OR(H167="",R167=""),"",IF(H167-R167&lt;=0,"",H167-R167))</f>
        <v/>
      </c>
      <c r="L167" s="16" t="str">
        <f aca="false">IF(OR(K167="",F167="",F167=0),"",K167/F167)</f>
        <v/>
      </c>
      <c r="M167" s="17" t="str">
        <f aca="false">IF(OR(K167="",G167=""),"",G167/K167)</f>
        <v/>
      </c>
      <c r="N167" s="18" t="str">
        <f aca="false">IF(B167="","",IF(COUNTIF(Veículos!$A$5:$A$54,B167)=0,"Placa não cadastrada",IF(U167="","OK",LEFT(U167,LEN(U167)-2))))</f>
        <v/>
      </c>
      <c r="O167" s="19" t="str">
        <f aca="false">IFERROR(INDEX(Veículos!$D$5:$D$54,MATCH(B167,Veículos!$A$5:$A$54,0)),"")</f>
        <v/>
      </c>
      <c r="P167" s="19" t="str">
        <f aca="false">IFERROR(INDEX(Veículos!$E$5:$E$54,MATCH(B167,Veículos!$A$5:$A$54,0)),"")</f>
        <v/>
      </c>
      <c r="Q167" s="19" t="str">
        <f aca="false">IFERROR(INDEX(Veículos!$F$5:$F$54,MATCH(B167,Veículos!$A$5:$A$54,0)),"")</f>
        <v/>
      </c>
      <c r="R167" s="19" t="str">
        <f aca="false">IF(OR(B167="",COUNTIF($B$4:B166,B167)=0),"",LOOKUP(2,1/($B$4:B166=B167),$H$4:H166))</f>
        <v/>
      </c>
      <c r="S167" s="19" t="str">
        <f aca="false">IF(OR(A167="",E167="",J167=""),"",IFERROR(AVERAGEIFS($J$5:$J$504,$E$5:$E$504,E167,$A$5:$A$504,"&gt;="&amp;DATE(YEAR(A167),MONTH(A167),1),$A$5:$A$504,"&lt;="&amp;EOMONTH(A167,0)),""))</f>
        <v/>
      </c>
      <c r="T167" s="19" t="n">
        <f aca="false">IF(K167="",0,F167)</f>
        <v>0</v>
      </c>
      <c r="U167" s="19" t="str">
        <f aca="false">IF(OR(F167="",O167=""),"",IF(F167&gt;O167,"Litros acima do tanque; ",""))&amp;IF(OR(H167="",R167=""),"",IF(H167&lt;=R167,"Odômetro não avançou; ",""))&amp;IF(OR(L167="",P167=""),"",IF(L167&lt;P167,"Consumo abaixo do esperado; ",""))&amp;IF(OR(L167="",Q167=""),"",IF(L167&gt;Q167,"Consumo acima do esperado; ",""))&amp;IF(OR(J167="",S167=""),"",IF(J167&gt;S167*(1+Parâmetros!$B$4),"Preço acima da média do mês; ",""))</f>
        <v/>
      </c>
    </row>
    <row r="168" customFormat="false" ht="15" hidden="false" customHeight="false" outlineLevel="0" collapsed="false">
      <c r="A168" s="11"/>
      <c r="B168" s="10"/>
      <c r="C168" s="10"/>
      <c r="D168" s="10"/>
      <c r="E168" s="10"/>
      <c r="F168" s="12"/>
      <c r="G168" s="12"/>
      <c r="H168" s="13"/>
      <c r="I168" s="10"/>
      <c r="J168" s="14" t="str">
        <f aca="false">IF(OR(F168="",G168="",F168=0),"",G168/F168)</f>
        <v/>
      </c>
      <c r="K168" s="15" t="str">
        <f aca="false">IF(OR(H168="",R168=""),"",IF(H168-R168&lt;=0,"",H168-R168))</f>
        <v/>
      </c>
      <c r="L168" s="16" t="str">
        <f aca="false">IF(OR(K168="",F168="",F168=0),"",K168/F168)</f>
        <v/>
      </c>
      <c r="M168" s="17" t="str">
        <f aca="false">IF(OR(K168="",G168=""),"",G168/K168)</f>
        <v/>
      </c>
      <c r="N168" s="18" t="str">
        <f aca="false">IF(B168="","",IF(COUNTIF(Veículos!$A$5:$A$54,B168)=0,"Placa não cadastrada",IF(U168="","OK",LEFT(U168,LEN(U168)-2))))</f>
        <v/>
      </c>
      <c r="O168" s="19" t="str">
        <f aca="false">IFERROR(INDEX(Veículos!$D$5:$D$54,MATCH(B168,Veículos!$A$5:$A$54,0)),"")</f>
        <v/>
      </c>
      <c r="P168" s="19" t="str">
        <f aca="false">IFERROR(INDEX(Veículos!$E$5:$E$54,MATCH(B168,Veículos!$A$5:$A$54,0)),"")</f>
        <v/>
      </c>
      <c r="Q168" s="19" t="str">
        <f aca="false">IFERROR(INDEX(Veículos!$F$5:$F$54,MATCH(B168,Veículos!$A$5:$A$54,0)),"")</f>
        <v/>
      </c>
      <c r="R168" s="19" t="str">
        <f aca="false">IF(OR(B168="",COUNTIF($B$4:B167,B168)=0),"",LOOKUP(2,1/($B$4:B167=B168),$H$4:H167))</f>
        <v/>
      </c>
      <c r="S168" s="19" t="str">
        <f aca="false">IF(OR(A168="",E168="",J168=""),"",IFERROR(AVERAGEIFS($J$5:$J$504,$E$5:$E$504,E168,$A$5:$A$504,"&gt;="&amp;DATE(YEAR(A168),MONTH(A168),1),$A$5:$A$504,"&lt;="&amp;EOMONTH(A168,0)),""))</f>
        <v/>
      </c>
      <c r="T168" s="19" t="n">
        <f aca="false">IF(K168="",0,F168)</f>
        <v>0</v>
      </c>
      <c r="U168" s="19" t="str">
        <f aca="false">IF(OR(F168="",O168=""),"",IF(F168&gt;O168,"Litros acima do tanque; ",""))&amp;IF(OR(H168="",R168=""),"",IF(H168&lt;=R168,"Odômetro não avançou; ",""))&amp;IF(OR(L168="",P168=""),"",IF(L168&lt;P168,"Consumo abaixo do esperado; ",""))&amp;IF(OR(L168="",Q168=""),"",IF(L168&gt;Q168,"Consumo acima do esperado; ",""))&amp;IF(OR(J168="",S168=""),"",IF(J168&gt;S168*(1+Parâmetros!$B$4),"Preço acima da média do mês; ",""))</f>
        <v/>
      </c>
    </row>
    <row r="169" customFormat="false" ht="15" hidden="false" customHeight="false" outlineLevel="0" collapsed="false">
      <c r="A169" s="11"/>
      <c r="B169" s="10"/>
      <c r="C169" s="10"/>
      <c r="D169" s="10"/>
      <c r="E169" s="10"/>
      <c r="F169" s="12"/>
      <c r="G169" s="12"/>
      <c r="H169" s="13"/>
      <c r="I169" s="10"/>
      <c r="J169" s="14" t="str">
        <f aca="false">IF(OR(F169="",G169="",F169=0),"",G169/F169)</f>
        <v/>
      </c>
      <c r="K169" s="15" t="str">
        <f aca="false">IF(OR(H169="",R169=""),"",IF(H169-R169&lt;=0,"",H169-R169))</f>
        <v/>
      </c>
      <c r="L169" s="16" t="str">
        <f aca="false">IF(OR(K169="",F169="",F169=0),"",K169/F169)</f>
        <v/>
      </c>
      <c r="M169" s="17" t="str">
        <f aca="false">IF(OR(K169="",G169=""),"",G169/K169)</f>
        <v/>
      </c>
      <c r="N169" s="18" t="str">
        <f aca="false">IF(B169="","",IF(COUNTIF(Veículos!$A$5:$A$54,B169)=0,"Placa não cadastrada",IF(U169="","OK",LEFT(U169,LEN(U169)-2))))</f>
        <v/>
      </c>
      <c r="O169" s="19" t="str">
        <f aca="false">IFERROR(INDEX(Veículos!$D$5:$D$54,MATCH(B169,Veículos!$A$5:$A$54,0)),"")</f>
        <v/>
      </c>
      <c r="P169" s="19" t="str">
        <f aca="false">IFERROR(INDEX(Veículos!$E$5:$E$54,MATCH(B169,Veículos!$A$5:$A$54,0)),"")</f>
        <v/>
      </c>
      <c r="Q169" s="19" t="str">
        <f aca="false">IFERROR(INDEX(Veículos!$F$5:$F$54,MATCH(B169,Veículos!$A$5:$A$54,0)),"")</f>
        <v/>
      </c>
      <c r="R169" s="19" t="str">
        <f aca="false">IF(OR(B169="",COUNTIF($B$4:B168,B169)=0),"",LOOKUP(2,1/($B$4:B168=B169),$H$4:H168))</f>
        <v/>
      </c>
      <c r="S169" s="19" t="str">
        <f aca="false">IF(OR(A169="",E169="",J169=""),"",IFERROR(AVERAGEIFS($J$5:$J$504,$E$5:$E$504,E169,$A$5:$A$504,"&gt;="&amp;DATE(YEAR(A169),MONTH(A169),1),$A$5:$A$504,"&lt;="&amp;EOMONTH(A169,0)),""))</f>
        <v/>
      </c>
      <c r="T169" s="19" t="n">
        <f aca="false">IF(K169="",0,F169)</f>
        <v>0</v>
      </c>
      <c r="U169" s="19" t="str">
        <f aca="false">IF(OR(F169="",O169=""),"",IF(F169&gt;O169,"Litros acima do tanque; ",""))&amp;IF(OR(H169="",R169=""),"",IF(H169&lt;=R169,"Odômetro não avançou; ",""))&amp;IF(OR(L169="",P169=""),"",IF(L169&lt;P169,"Consumo abaixo do esperado; ",""))&amp;IF(OR(L169="",Q169=""),"",IF(L169&gt;Q169,"Consumo acima do esperado; ",""))&amp;IF(OR(J169="",S169=""),"",IF(J169&gt;S169*(1+Parâmetros!$B$4),"Preço acima da média do mês; ",""))</f>
        <v/>
      </c>
    </row>
    <row r="170" customFormat="false" ht="15" hidden="false" customHeight="false" outlineLevel="0" collapsed="false">
      <c r="A170" s="11"/>
      <c r="B170" s="10"/>
      <c r="C170" s="10"/>
      <c r="D170" s="10"/>
      <c r="E170" s="10"/>
      <c r="F170" s="12"/>
      <c r="G170" s="12"/>
      <c r="H170" s="13"/>
      <c r="I170" s="10"/>
      <c r="J170" s="14" t="str">
        <f aca="false">IF(OR(F170="",G170="",F170=0),"",G170/F170)</f>
        <v/>
      </c>
      <c r="K170" s="15" t="str">
        <f aca="false">IF(OR(H170="",R170=""),"",IF(H170-R170&lt;=0,"",H170-R170))</f>
        <v/>
      </c>
      <c r="L170" s="16" t="str">
        <f aca="false">IF(OR(K170="",F170="",F170=0),"",K170/F170)</f>
        <v/>
      </c>
      <c r="M170" s="17" t="str">
        <f aca="false">IF(OR(K170="",G170=""),"",G170/K170)</f>
        <v/>
      </c>
      <c r="N170" s="18" t="str">
        <f aca="false">IF(B170="","",IF(COUNTIF(Veículos!$A$5:$A$54,B170)=0,"Placa não cadastrada",IF(U170="","OK",LEFT(U170,LEN(U170)-2))))</f>
        <v/>
      </c>
      <c r="O170" s="19" t="str">
        <f aca="false">IFERROR(INDEX(Veículos!$D$5:$D$54,MATCH(B170,Veículos!$A$5:$A$54,0)),"")</f>
        <v/>
      </c>
      <c r="P170" s="19" t="str">
        <f aca="false">IFERROR(INDEX(Veículos!$E$5:$E$54,MATCH(B170,Veículos!$A$5:$A$54,0)),"")</f>
        <v/>
      </c>
      <c r="Q170" s="19" t="str">
        <f aca="false">IFERROR(INDEX(Veículos!$F$5:$F$54,MATCH(B170,Veículos!$A$5:$A$54,0)),"")</f>
        <v/>
      </c>
      <c r="R170" s="19" t="str">
        <f aca="false">IF(OR(B170="",COUNTIF($B$4:B169,B170)=0),"",LOOKUP(2,1/($B$4:B169=B170),$H$4:H169))</f>
        <v/>
      </c>
      <c r="S170" s="19" t="str">
        <f aca="false">IF(OR(A170="",E170="",J170=""),"",IFERROR(AVERAGEIFS($J$5:$J$504,$E$5:$E$504,E170,$A$5:$A$504,"&gt;="&amp;DATE(YEAR(A170),MONTH(A170),1),$A$5:$A$504,"&lt;="&amp;EOMONTH(A170,0)),""))</f>
        <v/>
      </c>
      <c r="T170" s="19" t="n">
        <f aca="false">IF(K170="",0,F170)</f>
        <v>0</v>
      </c>
      <c r="U170" s="19" t="str">
        <f aca="false">IF(OR(F170="",O170=""),"",IF(F170&gt;O170,"Litros acima do tanque; ",""))&amp;IF(OR(H170="",R170=""),"",IF(H170&lt;=R170,"Odômetro não avançou; ",""))&amp;IF(OR(L170="",P170=""),"",IF(L170&lt;P170,"Consumo abaixo do esperado; ",""))&amp;IF(OR(L170="",Q170=""),"",IF(L170&gt;Q170,"Consumo acima do esperado; ",""))&amp;IF(OR(J170="",S170=""),"",IF(J170&gt;S170*(1+Parâmetros!$B$4),"Preço acima da média do mês; ",""))</f>
        <v/>
      </c>
    </row>
    <row r="171" customFormat="false" ht="15" hidden="false" customHeight="false" outlineLevel="0" collapsed="false">
      <c r="A171" s="11"/>
      <c r="B171" s="10"/>
      <c r="C171" s="10"/>
      <c r="D171" s="10"/>
      <c r="E171" s="10"/>
      <c r="F171" s="12"/>
      <c r="G171" s="12"/>
      <c r="H171" s="13"/>
      <c r="I171" s="10"/>
      <c r="J171" s="14" t="str">
        <f aca="false">IF(OR(F171="",G171="",F171=0),"",G171/F171)</f>
        <v/>
      </c>
      <c r="K171" s="15" t="str">
        <f aca="false">IF(OR(H171="",R171=""),"",IF(H171-R171&lt;=0,"",H171-R171))</f>
        <v/>
      </c>
      <c r="L171" s="16" t="str">
        <f aca="false">IF(OR(K171="",F171="",F171=0),"",K171/F171)</f>
        <v/>
      </c>
      <c r="M171" s="17" t="str">
        <f aca="false">IF(OR(K171="",G171=""),"",G171/K171)</f>
        <v/>
      </c>
      <c r="N171" s="18" t="str">
        <f aca="false">IF(B171="","",IF(COUNTIF(Veículos!$A$5:$A$54,B171)=0,"Placa não cadastrada",IF(U171="","OK",LEFT(U171,LEN(U171)-2))))</f>
        <v/>
      </c>
      <c r="O171" s="19" t="str">
        <f aca="false">IFERROR(INDEX(Veículos!$D$5:$D$54,MATCH(B171,Veículos!$A$5:$A$54,0)),"")</f>
        <v/>
      </c>
      <c r="P171" s="19" t="str">
        <f aca="false">IFERROR(INDEX(Veículos!$E$5:$E$54,MATCH(B171,Veículos!$A$5:$A$54,0)),"")</f>
        <v/>
      </c>
      <c r="Q171" s="19" t="str">
        <f aca="false">IFERROR(INDEX(Veículos!$F$5:$F$54,MATCH(B171,Veículos!$A$5:$A$54,0)),"")</f>
        <v/>
      </c>
      <c r="R171" s="19" t="str">
        <f aca="false">IF(OR(B171="",COUNTIF($B$4:B170,B171)=0),"",LOOKUP(2,1/($B$4:B170=B171),$H$4:H170))</f>
        <v/>
      </c>
      <c r="S171" s="19" t="str">
        <f aca="false">IF(OR(A171="",E171="",J171=""),"",IFERROR(AVERAGEIFS($J$5:$J$504,$E$5:$E$504,E171,$A$5:$A$504,"&gt;="&amp;DATE(YEAR(A171),MONTH(A171),1),$A$5:$A$504,"&lt;="&amp;EOMONTH(A171,0)),""))</f>
        <v/>
      </c>
      <c r="T171" s="19" t="n">
        <f aca="false">IF(K171="",0,F171)</f>
        <v>0</v>
      </c>
      <c r="U171" s="19" t="str">
        <f aca="false">IF(OR(F171="",O171=""),"",IF(F171&gt;O171,"Litros acima do tanque; ",""))&amp;IF(OR(H171="",R171=""),"",IF(H171&lt;=R171,"Odômetro não avançou; ",""))&amp;IF(OR(L171="",P171=""),"",IF(L171&lt;P171,"Consumo abaixo do esperado; ",""))&amp;IF(OR(L171="",Q171=""),"",IF(L171&gt;Q171,"Consumo acima do esperado; ",""))&amp;IF(OR(J171="",S171=""),"",IF(J171&gt;S171*(1+Parâmetros!$B$4),"Preço acima da média do mês; ",""))</f>
        <v/>
      </c>
    </row>
    <row r="172" customFormat="false" ht="15" hidden="false" customHeight="false" outlineLevel="0" collapsed="false">
      <c r="A172" s="11"/>
      <c r="B172" s="10"/>
      <c r="C172" s="10"/>
      <c r="D172" s="10"/>
      <c r="E172" s="10"/>
      <c r="F172" s="12"/>
      <c r="G172" s="12"/>
      <c r="H172" s="13"/>
      <c r="I172" s="10"/>
      <c r="J172" s="14" t="str">
        <f aca="false">IF(OR(F172="",G172="",F172=0),"",G172/F172)</f>
        <v/>
      </c>
      <c r="K172" s="15" t="str">
        <f aca="false">IF(OR(H172="",R172=""),"",IF(H172-R172&lt;=0,"",H172-R172))</f>
        <v/>
      </c>
      <c r="L172" s="16" t="str">
        <f aca="false">IF(OR(K172="",F172="",F172=0),"",K172/F172)</f>
        <v/>
      </c>
      <c r="M172" s="17" t="str">
        <f aca="false">IF(OR(K172="",G172=""),"",G172/K172)</f>
        <v/>
      </c>
      <c r="N172" s="18" t="str">
        <f aca="false">IF(B172="","",IF(COUNTIF(Veículos!$A$5:$A$54,B172)=0,"Placa não cadastrada",IF(U172="","OK",LEFT(U172,LEN(U172)-2))))</f>
        <v/>
      </c>
      <c r="O172" s="19" t="str">
        <f aca="false">IFERROR(INDEX(Veículos!$D$5:$D$54,MATCH(B172,Veículos!$A$5:$A$54,0)),"")</f>
        <v/>
      </c>
      <c r="P172" s="19" t="str">
        <f aca="false">IFERROR(INDEX(Veículos!$E$5:$E$54,MATCH(B172,Veículos!$A$5:$A$54,0)),"")</f>
        <v/>
      </c>
      <c r="Q172" s="19" t="str">
        <f aca="false">IFERROR(INDEX(Veículos!$F$5:$F$54,MATCH(B172,Veículos!$A$5:$A$54,0)),"")</f>
        <v/>
      </c>
      <c r="R172" s="19" t="str">
        <f aca="false">IF(OR(B172="",COUNTIF($B$4:B171,B172)=0),"",LOOKUP(2,1/($B$4:B171=B172),$H$4:H171))</f>
        <v/>
      </c>
      <c r="S172" s="19" t="str">
        <f aca="false">IF(OR(A172="",E172="",J172=""),"",IFERROR(AVERAGEIFS($J$5:$J$504,$E$5:$E$504,E172,$A$5:$A$504,"&gt;="&amp;DATE(YEAR(A172),MONTH(A172),1),$A$5:$A$504,"&lt;="&amp;EOMONTH(A172,0)),""))</f>
        <v/>
      </c>
      <c r="T172" s="19" t="n">
        <f aca="false">IF(K172="",0,F172)</f>
        <v>0</v>
      </c>
      <c r="U172" s="19" t="str">
        <f aca="false">IF(OR(F172="",O172=""),"",IF(F172&gt;O172,"Litros acima do tanque; ",""))&amp;IF(OR(H172="",R172=""),"",IF(H172&lt;=R172,"Odômetro não avançou; ",""))&amp;IF(OR(L172="",P172=""),"",IF(L172&lt;P172,"Consumo abaixo do esperado; ",""))&amp;IF(OR(L172="",Q172=""),"",IF(L172&gt;Q172,"Consumo acima do esperado; ",""))&amp;IF(OR(J172="",S172=""),"",IF(J172&gt;S172*(1+Parâmetros!$B$4),"Preço acima da média do mês; ",""))</f>
        <v/>
      </c>
    </row>
    <row r="173" customFormat="false" ht="15" hidden="false" customHeight="false" outlineLevel="0" collapsed="false">
      <c r="A173" s="11"/>
      <c r="B173" s="10"/>
      <c r="C173" s="10"/>
      <c r="D173" s="10"/>
      <c r="E173" s="10"/>
      <c r="F173" s="12"/>
      <c r="G173" s="12"/>
      <c r="H173" s="13"/>
      <c r="I173" s="10"/>
      <c r="J173" s="14" t="str">
        <f aca="false">IF(OR(F173="",G173="",F173=0),"",G173/F173)</f>
        <v/>
      </c>
      <c r="K173" s="15" t="str">
        <f aca="false">IF(OR(H173="",R173=""),"",IF(H173-R173&lt;=0,"",H173-R173))</f>
        <v/>
      </c>
      <c r="L173" s="16" t="str">
        <f aca="false">IF(OR(K173="",F173="",F173=0),"",K173/F173)</f>
        <v/>
      </c>
      <c r="M173" s="17" t="str">
        <f aca="false">IF(OR(K173="",G173=""),"",G173/K173)</f>
        <v/>
      </c>
      <c r="N173" s="18" t="str">
        <f aca="false">IF(B173="","",IF(COUNTIF(Veículos!$A$5:$A$54,B173)=0,"Placa não cadastrada",IF(U173="","OK",LEFT(U173,LEN(U173)-2))))</f>
        <v/>
      </c>
      <c r="O173" s="19" t="str">
        <f aca="false">IFERROR(INDEX(Veículos!$D$5:$D$54,MATCH(B173,Veículos!$A$5:$A$54,0)),"")</f>
        <v/>
      </c>
      <c r="P173" s="19" t="str">
        <f aca="false">IFERROR(INDEX(Veículos!$E$5:$E$54,MATCH(B173,Veículos!$A$5:$A$54,0)),"")</f>
        <v/>
      </c>
      <c r="Q173" s="19" t="str">
        <f aca="false">IFERROR(INDEX(Veículos!$F$5:$F$54,MATCH(B173,Veículos!$A$5:$A$54,0)),"")</f>
        <v/>
      </c>
      <c r="R173" s="19" t="str">
        <f aca="false">IF(OR(B173="",COUNTIF($B$4:B172,B173)=0),"",LOOKUP(2,1/($B$4:B172=B173),$H$4:H172))</f>
        <v/>
      </c>
      <c r="S173" s="19" t="str">
        <f aca="false">IF(OR(A173="",E173="",J173=""),"",IFERROR(AVERAGEIFS($J$5:$J$504,$E$5:$E$504,E173,$A$5:$A$504,"&gt;="&amp;DATE(YEAR(A173),MONTH(A173),1),$A$5:$A$504,"&lt;="&amp;EOMONTH(A173,0)),""))</f>
        <v/>
      </c>
      <c r="T173" s="19" t="n">
        <f aca="false">IF(K173="",0,F173)</f>
        <v>0</v>
      </c>
      <c r="U173" s="19" t="str">
        <f aca="false">IF(OR(F173="",O173=""),"",IF(F173&gt;O173,"Litros acima do tanque; ",""))&amp;IF(OR(H173="",R173=""),"",IF(H173&lt;=R173,"Odômetro não avançou; ",""))&amp;IF(OR(L173="",P173=""),"",IF(L173&lt;P173,"Consumo abaixo do esperado; ",""))&amp;IF(OR(L173="",Q173=""),"",IF(L173&gt;Q173,"Consumo acima do esperado; ",""))&amp;IF(OR(J173="",S173=""),"",IF(J173&gt;S173*(1+Parâmetros!$B$4),"Preço acima da média do mês; ",""))</f>
        <v/>
      </c>
    </row>
    <row r="174" customFormat="false" ht="15" hidden="false" customHeight="false" outlineLevel="0" collapsed="false">
      <c r="A174" s="11"/>
      <c r="B174" s="10"/>
      <c r="C174" s="10"/>
      <c r="D174" s="10"/>
      <c r="E174" s="10"/>
      <c r="F174" s="12"/>
      <c r="G174" s="12"/>
      <c r="H174" s="13"/>
      <c r="I174" s="10"/>
      <c r="J174" s="14" t="str">
        <f aca="false">IF(OR(F174="",G174="",F174=0),"",G174/F174)</f>
        <v/>
      </c>
      <c r="K174" s="15" t="str">
        <f aca="false">IF(OR(H174="",R174=""),"",IF(H174-R174&lt;=0,"",H174-R174))</f>
        <v/>
      </c>
      <c r="L174" s="16" t="str">
        <f aca="false">IF(OR(K174="",F174="",F174=0),"",K174/F174)</f>
        <v/>
      </c>
      <c r="M174" s="17" t="str">
        <f aca="false">IF(OR(K174="",G174=""),"",G174/K174)</f>
        <v/>
      </c>
      <c r="N174" s="18" t="str">
        <f aca="false">IF(B174="","",IF(COUNTIF(Veículos!$A$5:$A$54,B174)=0,"Placa não cadastrada",IF(U174="","OK",LEFT(U174,LEN(U174)-2))))</f>
        <v/>
      </c>
      <c r="O174" s="19" t="str">
        <f aca="false">IFERROR(INDEX(Veículos!$D$5:$D$54,MATCH(B174,Veículos!$A$5:$A$54,0)),"")</f>
        <v/>
      </c>
      <c r="P174" s="19" t="str">
        <f aca="false">IFERROR(INDEX(Veículos!$E$5:$E$54,MATCH(B174,Veículos!$A$5:$A$54,0)),"")</f>
        <v/>
      </c>
      <c r="Q174" s="19" t="str">
        <f aca="false">IFERROR(INDEX(Veículos!$F$5:$F$54,MATCH(B174,Veículos!$A$5:$A$54,0)),"")</f>
        <v/>
      </c>
      <c r="R174" s="19" t="str">
        <f aca="false">IF(OR(B174="",COUNTIF($B$4:B173,B174)=0),"",LOOKUP(2,1/($B$4:B173=B174),$H$4:H173))</f>
        <v/>
      </c>
      <c r="S174" s="19" t="str">
        <f aca="false">IF(OR(A174="",E174="",J174=""),"",IFERROR(AVERAGEIFS($J$5:$J$504,$E$5:$E$504,E174,$A$5:$A$504,"&gt;="&amp;DATE(YEAR(A174),MONTH(A174),1),$A$5:$A$504,"&lt;="&amp;EOMONTH(A174,0)),""))</f>
        <v/>
      </c>
      <c r="T174" s="19" t="n">
        <f aca="false">IF(K174="",0,F174)</f>
        <v>0</v>
      </c>
      <c r="U174" s="19" t="str">
        <f aca="false">IF(OR(F174="",O174=""),"",IF(F174&gt;O174,"Litros acima do tanque; ",""))&amp;IF(OR(H174="",R174=""),"",IF(H174&lt;=R174,"Odômetro não avançou; ",""))&amp;IF(OR(L174="",P174=""),"",IF(L174&lt;P174,"Consumo abaixo do esperado; ",""))&amp;IF(OR(L174="",Q174=""),"",IF(L174&gt;Q174,"Consumo acima do esperado; ",""))&amp;IF(OR(J174="",S174=""),"",IF(J174&gt;S174*(1+Parâmetros!$B$4),"Preço acima da média do mês; ",""))</f>
        <v/>
      </c>
    </row>
    <row r="175" customFormat="false" ht="15" hidden="false" customHeight="false" outlineLevel="0" collapsed="false">
      <c r="A175" s="11"/>
      <c r="B175" s="10"/>
      <c r="C175" s="10"/>
      <c r="D175" s="10"/>
      <c r="E175" s="10"/>
      <c r="F175" s="12"/>
      <c r="G175" s="12"/>
      <c r="H175" s="13"/>
      <c r="I175" s="10"/>
      <c r="J175" s="14" t="str">
        <f aca="false">IF(OR(F175="",G175="",F175=0),"",G175/F175)</f>
        <v/>
      </c>
      <c r="K175" s="15" t="str">
        <f aca="false">IF(OR(H175="",R175=""),"",IF(H175-R175&lt;=0,"",H175-R175))</f>
        <v/>
      </c>
      <c r="L175" s="16" t="str">
        <f aca="false">IF(OR(K175="",F175="",F175=0),"",K175/F175)</f>
        <v/>
      </c>
      <c r="M175" s="17" t="str">
        <f aca="false">IF(OR(K175="",G175=""),"",G175/K175)</f>
        <v/>
      </c>
      <c r="N175" s="18" t="str">
        <f aca="false">IF(B175="","",IF(COUNTIF(Veículos!$A$5:$A$54,B175)=0,"Placa não cadastrada",IF(U175="","OK",LEFT(U175,LEN(U175)-2))))</f>
        <v/>
      </c>
      <c r="O175" s="19" t="str">
        <f aca="false">IFERROR(INDEX(Veículos!$D$5:$D$54,MATCH(B175,Veículos!$A$5:$A$54,0)),"")</f>
        <v/>
      </c>
      <c r="P175" s="19" t="str">
        <f aca="false">IFERROR(INDEX(Veículos!$E$5:$E$54,MATCH(B175,Veículos!$A$5:$A$54,0)),"")</f>
        <v/>
      </c>
      <c r="Q175" s="19" t="str">
        <f aca="false">IFERROR(INDEX(Veículos!$F$5:$F$54,MATCH(B175,Veículos!$A$5:$A$54,0)),"")</f>
        <v/>
      </c>
      <c r="R175" s="19" t="str">
        <f aca="false">IF(OR(B175="",COUNTIF($B$4:B174,B175)=0),"",LOOKUP(2,1/($B$4:B174=B175),$H$4:H174))</f>
        <v/>
      </c>
      <c r="S175" s="19" t="str">
        <f aca="false">IF(OR(A175="",E175="",J175=""),"",IFERROR(AVERAGEIFS($J$5:$J$504,$E$5:$E$504,E175,$A$5:$A$504,"&gt;="&amp;DATE(YEAR(A175),MONTH(A175),1),$A$5:$A$504,"&lt;="&amp;EOMONTH(A175,0)),""))</f>
        <v/>
      </c>
      <c r="T175" s="19" t="n">
        <f aca="false">IF(K175="",0,F175)</f>
        <v>0</v>
      </c>
      <c r="U175" s="19" t="str">
        <f aca="false">IF(OR(F175="",O175=""),"",IF(F175&gt;O175,"Litros acima do tanque; ",""))&amp;IF(OR(H175="",R175=""),"",IF(H175&lt;=R175,"Odômetro não avançou; ",""))&amp;IF(OR(L175="",P175=""),"",IF(L175&lt;P175,"Consumo abaixo do esperado; ",""))&amp;IF(OR(L175="",Q175=""),"",IF(L175&gt;Q175,"Consumo acima do esperado; ",""))&amp;IF(OR(J175="",S175=""),"",IF(J175&gt;S175*(1+Parâmetros!$B$4),"Preço acima da média do mês; ",""))</f>
        <v/>
      </c>
    </row>
    <row r="176" customFormat="false" ht="15" hidden="false" customHeight="false" outlineLevel="0" collapsed="false">
      <c r="A176" s="11"/>
      <c r="B176" s="10"/>
      <c r="C176" s="10"/>
      <c r="D176" s="10"/>
      <c r="E176" s="10"/>
      <c r="F176" s="12"/>
      <c r="G176" s="12"/>
      <c r="H176" s="13"/>
      <c r="I176" s="10"/>
      <c r="J176" s="14" t="str">
        <f aca="false">IF(OR(F176="",G176="",F176=0),"",G176/F176)</f>
        <v/>
      </c>
      <c r="K176" s="15" t="str">
        <f aca="false">IF(OR(H176="",R176=""),"",IF(H176-R176&lt;=0,"",H176-R176))</f>
        <v/>
      </c>
      <c r="L176" s="16" t="str">
        <f aca="false">IF(OR(K176="",F176="",F176=0),"",K176/F176)</f>
        <v/>
      </c>
      <c r="M176" s="17" t="str">
        <f aca="false">IF(OR(K176="",G176=""),"",G176/K176)</f>
        <v/>
      </c>
      <c r="N176" s="18" t="str">
        <f aca="false">IF(B176="","",IF(COUNTIF(Veículos!$A$5:$A$54,B176)=0,"Placa não cadastrada",IF(U176="","OK",LEFT(U176,LEN(U176)-2))))</f>
        <v/>
      </c>
      <c r="O176" s="19" t="str">
        <f aca="false">IFERROR(INDEX(Veículos!$D$5:$D$54,MATCH(B176,Veículos!$A$5:$A$54,0)),"")</f>
        <v/>
      </c>
      <c r="P176" s="19" t="str">
        <f aca="false">IFERROR(INDEX(Veículos!$E$5:$E$54,MATCH(B176,Veículos!$A$5:$A$54,0)),"")</f>
        <v/>
      </c>
      <c r="Q176" s="19" t="str">
        <f aca="false">IFERROR(INDEX(Veículos!$F$5:$F$54,MATCH(B176,Veículos!$A$5:$A$54,0)),"")</f>
        <v/>
      </c>
      <c r="R176" s="19" t="str">
        <f aca="false">IF(OR(B176="",COUNTIF($B$4:B175,B176)=0),"",LOOKUP(2,1/($B$4:B175=B176),$H$4:H175))</f>
        <v/>
      </c>
      <c r="S176" s="19" t="str">
        <f aca="false">IF(OR(A176="",E176="",J176=""),"",IFERROR(AVERAGEIFS($J$5:$J$504,$E$5:$E$504,E176,$A$5:$A$504,"&gt;="&amp;DATE(YEAR(A176),MONTH(A176),1),$A$5:$A$504,"&lt;="&amp;EOMONTH(A176,0)),""))</f>
        <v/>
      </c>
      <c r="T176" s="19" t="n">
        <f aca="false">IF(K176="",0,F176)</f>
        <v>0</v>
      </c>
      <c r="U176" s="19" t="str">
        <f aca="false">IF(OR(F176="",O176=""),"",IF(F176&gt;O176,"Litros acima do tanque; ",""))&amp;IF(OR(H176="",R176=""),"",IF(H176&lt;=R176,"Odômetro não avançou; ",""))&amp;IF(OR(L176="",P176=""),"",IF(L176&lt;P176,"Consumo abaixo do esperado; ",""))&amp;IF(OR(L176="",Q176=""),"",IF(L176&gt;Q176,"Consumo acima do esperado; ",""))&amp;IF(OR(J176="",S176=""),"",IF(J176&gt;S176*(1+Parâmetros!$B$4),"Preço acima da média do mês; ",""))</f>
        <v/>
      </c>
    </row>
    <row r="177" customFormat="false" ht="15" hidden="false" customHeight="false" outlineLevel="0" collapsed="false">
      <c r="A177" s="11"/>
      <c r="B177" s="10"/>
      <c r="C177" s="10"/>
      <c r="D177" s="10"/>
      <c r="E177" s="10"/>
      <c r="F177" s="12"/>
      <c r="G177" s="12"/>
      <c r="H177" s="13"/>
      <c r="I177" s="10"/>
      <c r="J177" s="14" t="str">
        <f aca="false">IF(OR(F177="",G177="",F177=0),"",G177/F177)</f>
        <v/>
      </c>
      <c r="K177" s="15" t="str">
        <f aca="false">IF(OR(H177="",R177=""),"",IF(H177-R177&lt;=0,"",H177-R177))</f>
        <v/>
      </c>
      <c r="L177" s="16" t="str">
        <f aca="false">IF(OR(K177="",F177="",F177=0),"",K177/F177)</f>
        <v/>
      </c>
      <c r="M177" s="17" t="str">
        <f aca="false">IF(OR(K177="",G177=""),"",G177/K177)</f>
        <v/>
      </c>
      <c r="N177" s="18" t="str">
        <f aca="false">IF(B177="","",IF(COUNTIF(Veículos!$A$5:$A$54,B177)=0,"Placa não cadastrada",IF(U177="","OK",LEFT(U177,LEN(U177)-2))))</f>
        <v/>
      </c>
      <c r="O177" s="19" t="str">
        <f aca="false">IFERROR(INDEX(Veículos!$D$5:$D$54,MATCH(B177,Veículos!$A$5:$A$54,0)),"")</f>
        <v/>
      </c>
      <c r="P177" s="19" t="str">
        <f aca="false">IFERROR(INDEX(Veículos!$E$5:$E$54,MATCH(B177,Veículos!$A$5:$A$54,0)),"")</f>
        <v/>
      </c>
      <c r="Q177" s="19" t="str">
        <f aca="false">IFERROR(INDEX(Veículos!$F$5:$F$54,MATCH(B177,Veículos!$A$5:$A$54,0)),"")</f>
        <v/>
      </c>
      <c r="R177" s="19" t="str">
        <f aca="false">IF(OR(B177="",COUNTIF($B$4:B176,B177)=0),"",LOOKUP(2,1/($B$4:B176=B177),$H$4:H176))</f>
        <v/>
      </c>
      <c r="S177" s="19" t="str">
        <f aca="false">IF(OR(A177="",E177="",J177=""),"",IFERROR(AVERAGEIFS($J$5:$J$504,$E$5:$E$504,E177,$A$5:$A$504,"&gt;="&amp;DATE(YEAR(A177),MONTH(A177),1),$A$5:$A$504,"&lt;="&amp;EOMONTH(A177,0)),""))</f>
        <v/>
      </c>
      <c r="T177" s="19" t="n">
        <f aca="false">IF(K177="",0,F177)</f>
        <v>0</v>
      </c>
      <c r="U177" s="19" t="str">
        <f aca="false">IF(OR(F177="",O177=""),"",IF(F177&gt;O177,"Litros acima do tanque; ",""))&amp;IF(OR(H177="",R177=""),"",IF(H177&lt;=R177,"Odômetro não avançou; ",""))&amp;IF(OR(L177="",P177=""),"",IF(L177&lt;P177,"Consumo abaixo do esperado; ",""))&amp;IF(OR(L177="",Q177=""),"",IF(L177&gt;Q177,"Consumo acima do esperado; ",""))&amp;IF(OR(J177="",S177=""),"",IF(J177&gt;S177*(1+Parâmetros!$B$4),"Preço acima da média do mês; ",""))</f>
        <v/>
      </c>
    </row>
    <row r="178" customFormat="false" ht="15" hidden="false" customHeight="false" outlineLevel="0" collapsed="false">
      <c r="A178" s="11"/>
      <c r="B178" s="10"/>
      <c r="C178" s="10"/>
      <c r="D178" s="10"/>
      <c r="E178" s="10"/>
      <c r="F178" s="12"/>
      <c r="G178" s="12"/>
      <c r="H178" s="13"/>
      <c r="I178" s="10"/>
      <c r="J178" s="14" t="str">
        <f aca="false">IF(OR(F178="",G178="",F178=0),"",G178/F178)</f>
        <v/>
      </c>
      <c r="K178" s="15" t="str">
        <f aca="false">IF(OR(H178="",R178=""),"",IF(H178-R178&lt;=0,"",H178-R178))</f>
        <v/>
      </c>
      <c r="L178" s="16" t="str">
        <f aca="false">IF(OR(K178="",F178="",F178=0),"",K178/F178)</f>
        <v/>
      </c>
      <c r="M178" s="17" t="str">
        <f aca="false">IF(OR(K178="",G178=""),"",G178/K178)</f>
        <v/>
      </c>
      <c r="N178" s="18" t="str">
        <f aca="false">IF(B178="","",IF(COUNTIF(Veículos!$A$5:$A$54,B178)=0,"Placa não cadastrada",IF(U178="","OK",LEFT(U178,LEN(U178)-2))))</f>
        <v/>
      </c>
      <c r="O178" s="19" t="str">
        <f aca="false">IFERROR(INDEX(Veículos!$D$5:$D$54,MATCH(B178,Veículos!$A$5:$A$54,0)),"")</f>
        <v/>
      </c>
      <c r="P178" s="19" t="str">
        <f aca="false">IFERROR(INDEX(Veículos!$E$5:$E$54,MATCH(B178,Veículos!$A$5:$A$54,0)),"")</f>
        <v/>
      </c>
      <c r="Q178" s="19" t="str">
        <f aca="false">IFERROR(INDEX(Veículos!$F$5:$F$54,MATCH(B178,Veículos!$A$5:$A$54,0)),"")</f>
        <v/>
      </c>
      <c r="R178" s="19" t="str">
        <f aca="false">IF(OR(B178="",COUNTIF($B$4:B177,B178)=0),"",LOOKUP(2,1/($B$4:B177=B178),$H$4:H177))</f>
        <v/>
      </c>
      <c r="S178" s="19" t="str">
        <f aca="false">IF(OR(A178="",E178="",J178=""),"",IFERROR(AVERAGEIFS($J$5:$J$504,$E$5:$E$504,E178,$A$5:$A$504,"&gt;="&amp;DATE(YEAR(A178),MONTH(A178),1),$A$5:$A$504,"&lt;="&amp;EOMONTH(A178,0)),""))</f>
        <v/>
      </c>
      <c r="T178" s="19" t="n">
        <f aca="false">IF(K178="",0,F178)</f>
        <v>0</v>
      </c>
      <c r="U178" s="19" t="str">
        <f aca="false">IF(OR(F178="",O178=""),"",IF(F178&gt;O178,"Litros acima do tanque; ",""))&amp;IF(OR(H178="",R178=""),"",IF(H178&lt;=R178,"Odômetro não avançou; ",""))&amp;IF(OR(L178="",P178=""),"",IF(L178&lt;P178,"Consumo abaixo do esperado; ",""))&amp;IF(OR(L178="",Q178=""),"",IF(L178&gt;Q178,"Consumo acima do esperado; ",""))&amp;IF(OR(J178="",S178=""),"",IF(J178&gt;S178*(1+Parâmetros!$B$4),"Preço acima da média do mês; ",""))</f>
        <v/>
      </c>
    </row>
    <row r="179" customFormat="false" ht="15" hidden="false" customHeight="false" outlineLevel="0" collapsed="false">
      <c r="A179" s="11"/>
      <c r="B179" s="10"/>
      <c r="C179" s="10"/>
      <c r="D179" s="10"/>
      <c r="E179" s="10"/>
      <c r="F179" s="12"/>
      <c r="G179" s="12"/>
      <c r="H179" s="13"/>
      <c r="I179" s="10"/>
      <c r="J179" s="14" t="str">
        <f aca="false">IF(OR(F179="",G179="",F179=0),"",G179/F179)</f>
        <v/>
      </c>
      <c r="K179" s="15" t="str">
        <f aca="false">IF(OR(H179="",R179=""),"",IF(H179-R179&lt;=0,"",H179-R179))</f>
        <v/>
      </c>
      <c r="L179" s="16" t="str">
        <f aca="false">IF(OR(K179="",F179="",F179=0),"",K179/F179)</f>
        <v/>
      </c>
      <c r="M179" s="17" t="str">
        <f aca="false">IF(OR(K179="",G179=""),"",G179/K179)</f>
        <v/>
      </c>
      <c r="N179" s="18" t="str">
        <f aca="false">IF(B179="","",IF(COUNTIF(Veículos!$A$5:$A$54,B179)=0,"Placa não cadastrada",IF(U179="","OK",LEFT(U179,LEN(U179)-2))))</f>
        <v/>
      </c>
      <c r="O179" s="19" t="str">
        <f aca="false">IFERROR(INDEX(Veículos!$D$5:$D$54,MATCH(B179,Veículos!$A$5:$A$54,0)),"")</f>
        <v/>
      </c>
      <c r="P179" s="19" t="str">
        <f aca="false">IFERROR(INDEX(Veículos!$E$5:$E$54,MATCH(B179,Veículos!$A$5:$A$54,0)),"")</f>
        <v/>
      </c>
      <c r="Q179" s="19" t="str">
        <f aca="false">IFERROR(INDEX(Veículos!$F$5:$F$54,MATCH(B179,Veículos!$A$5:$A$54,0)),"")</f>
        <v/>
      </c>
      <c r="R179" s="19" t="str">
        <f aca="false">IF(OR(B179="",COUNTIF($B$4:B178,B179)=0),"",LOOKUP(2,1/($B$4:B178=B179),$H$4:H178))</f>
        <v/>
      </c>
      <c r="S179" s="19" t="str">
        <f aca="false">IF(OR(A179="",E179="",J179=""),"",IFERROR(AVERAGEIFS($J$5:$J$504,$E$5:$E$504,E179,$A$5:$A$504,"&gt;="&amp;DATE(YEAR(A179),MONTH(A179),1),$A$5:$A$504,"&lt;="&amp;EOMONTH(A179,0)),""))</f>
        <v/>
      </c>
      <c r="T179" s="19" t="n">
        <f aca="false">IF(K179="",0,F179)</f>
        <v>0</v>
      </c>
      <c r="U179" s="19" t="str">
        <f aca="false">IF(OR(F179="",O179=""),"",IF(F179&gt;O179,"Litros acima do tanque; ",""))&amp;IF(OR(H179="",R179=""),"",IF(H179&lt;=R179,"Odômetro não avançou; ",""))&amp;IF(OR(L179="",P179=""),"",IF(L179&lt;P179,"Consumo abaixo do esperado; ",""))&amp;IF(OR(L179="",Q179=""),"",IF(L179&gt;Q179,"Consumo acima do esperado; ",""))&amp;IF(OR(J179="",S179=""),"",IF(J179&gt;S179*(1+Parâmetros!$B$4),"Preço acima da média do mês; ",""))</f>
        <v/>
      </c>
    </row>
    <row r="180" customFormat="false" ht="15" hidden="false" customHeight="false" outlineLevel="0" collapsed="false">
      <c r="A180" s="11"/>
      <c r="B180" s="10"/>
      <c r="C180" s="10"/>
      <c r="D180" s="10"/>
      <c r="E180" s="10"/>
      <c r="F180" s="12"/>
      <c r="G180" s="12"/>
      <c r="H180" s="13"/>
      <c r="I180" s="10"/>
      <c r="J180" s="14" t="str">
        <f aca="false">IF(OR(F180="",G180="",F180=0),"",G180/F180)</f>
        <v/>
      </c>
      <c r="K180" s="15" t="str">
        <f aca="false">IF(OR(H180="",R180=""),"",IF(H180-R180&lt;=0,"",H180-R180))</f>
        <v/>
      </c>
      <c r="L180" s="16" t="str">
        <f aca="false">IF(OR(K180="",F180="",F180=0),"",K180/F180)</f>
        <v/>
      </c>
      <c r="M180" s="17" t="str">
        <f aca="false">IF(OR(K180="",G180=""),"",G180/K180)</f>
        <v/>
      </c>
      <c r="N180" s="18" t="str">
        <f aca="false">IF(B180="","",IF(COUNTIF(Veículos!$A$5:$A$54,B180)=0,"Placa não cadastrada",IF(U180="","OK",LEFT(U180,LEN(U180)-2))))</f>
        <v/>
      </c>
      <c r="O180" s="19" t="str">
        <f aca="false">IFERROR(INDEX(Veículos!$D$5:$D$54,MATCH(B180,Veículos!$A$5:$A$54,0)),"")</f>
        <v/>
      </c>
      <c r="P180" s="19" t="str">
        <f aca="false">IFERROR(INDEX(Veículos!$E$5:$E$54,MATCH(B180,Veículos!$A$5:$A$54,0)),"")</f>
        <v/>
      </c>
      <c r="Q180" s="19" t="str">
        <f aca="false">IFERROR(INDEX(Veículos!$F$5:$F$54,MATCH(B180,Veículos!$A$5:$A$54,0)),"")</f>
        <v/>
      </c>
      <c r="R180" s="19" t="str">
        <f aca="false">IF(OR(B180="",COUNTIF($B$4:B179,B180)=0),"",LOOKUP(2,1/($B$4:B179=B180),$H$4:H179))</f>
        <v/>
      </c>
      <c r="S180" s="19" t="str">
        <f aca="false">IF(OR(A180="",E180="",J180=""),"",IFERROR(AVERAGEIFS($J$5:$J$504,$E$5:$E$504,E180,$A$5:$A$504,"&gt;="&amp;DATE(YEAR(A180),MONTH(A180),1),$A$5:$A$504,"&lt;="&amp;EOMONTH(A180,0)),""))</f>
        <v/>
      </c>
      <c r="T180" s="19" t="n">
        <f aca="false">IF(K180="",0,F180)</f>
        <v>0</v>
      </c>
      <c r="U180" s="19" t="str">
        <f aca="false">IF(OR(F180="",O180=""),"",IF(F180&gt;O180,"Litros acima do tanque; ",""))&amp;IF(OR(H180="",R180=""),"",IF(H180&lt;=R180,"Odômetro não avançou; ",""))&amp;IF(OR(L180="",P180=""),"",IF(L180&lt;P180,"Consumo abaixo do esperado; ",""))&amp;IF(OR(L180="",Q180=""),"",IF(L180&gt;Q180,"Consumo acima do esperado; ",""))&amp;IF(OR(J180="",S180=""),"",IF(J180&gt;S180*(1+Parâmetros!$B$4),"Preço acima da média do mês; ",""))</f>
        <v/>
      </c>
    </row>
    <row r="181" customFormat="false" ht="15" hidden="false" customHeight="false" outlineLevel="0" collapsed="false">
      <c r="A181" s="11"/>
      <c r="B181" s="10"/>
      <c r="C181" s="10"/>
      <c r="D181" s="10"/>
      <c r="E181" s="10"/>
      <c r="F181" s="12"/>
      <c r="G181" s="12"/>
      <c r="H181" s="13"/>
      <c r="I181" s="10"/>
      <c r="J181" s="14" t="str">
        <f aca="false">IF(OR(F181="",G181="",F181=0),"",G181/F181)</f>
        <v/>
      </c>
      <c r="K181" s="15" t="str">
        <f aca="false">IF(OR(H181="",R181=""),"",IF(H181-R181&lt;=0,"",H181-R181))</f>
        <v/>
      </c>
      <c r="L181" s="16" t="str">
        <f aca="false">IF(OR(K181="",F181="",F181=0),"",K181/F181)</f>
        <v/>
      </c>
      <c r="M181" s="17" t="str">
        <f aca="false">IF(OR(K181="",G181=""),"",G181/K181)</f>
        <v/>
      </c>
      <c r="N181" s="18" t="str">
        <f aca="false">IF(B181="","",IF(COUNTIF(Veículos!$A$5:$A$54,B181)=0,"Placa não cadastrada",IF(U181="","OK",LEFT(U181,LEN(U181)-2))))</f>
        <v/>
      </c>
      <c r="O181" s="19" t="str">
        <f aca="false">IFERROR(INDEX(Veículos!$D$5:$D$54,MATCH(B181,Veículos!$A$5:$A$54,0)),"")</f>
        <v/>
      </c>
      <c r="P181" s="19" t="str">
        <f aca="false">IFERROR(INDEX(Veículos!$E$5:$E$54,MATCH(B181,Veículos!$A$5:$A$54,0)),"")</f>
        <v/>
      </c>
      <c r="Q181" s="19" t="str">
        <f aca="false">IFERROR(INDEX(Veículos!$F$5:$F$54,MATCH(B181,Veículos!$A$5:$A$54,0)),"")</f>
        <v/>
      </c>
      <c r="R181" s="19" t="str">
        <f aca="false">IF(OR(B181="",COUNTIF($B$4:B180,B181)=0),"",LOOKUP(2,1/($B$4:B180=B181),$H$4:H180))</f>
        <v/>
      </c>
      <c r="S181" s="19" t="str">
        <f aca="false">IF(OR(A181="",E181="",J181=""),"",IFERROR(AVERAGEIFS($J$5:$J$504,$E$5:$E$504,E181,$A$5:$A$504,"&gt;="&amp;DATE(YEAR(A181),MONTH(A181),1),$A$5:$A$504,"&lt;="&amp;EOMONTH(A181,0)),""))</f>
        <v/>
      </c>
      <c r="T181" s="19" t="n">
        <f aca="false">IF(K181="",0,F181)</f>
        <v>0</v>
      </c>
      <c r="U181" s="19" t="str">
        <f aca="false">IF(OR(F181="",O181=""),"",IF(F181&gt;O181,"Litros acima do tanque; ",""))&amp;IF(OR(H181="",R181=""),"",IF(H181&lt;=R181,"Odômetro não avançou; ",""))&amp;IF(OR(L181="",P181=""),"",IF(L181&lt;P181,"Consumo abaixo do esperado; ",""))&amp;IF(OR(L181="",Q181=""),"",IF(L181&gt;Q181,"Consumo acima do esperado; ",""))&amp;IF(OR(J181="",S181=""),"",IF(J181&gt;S181*(1+Parâmetros!$B$4),"Preço acima da média do mês; ",""))</f>
        <v/>
      </c>
    </row>
    <row r="182" customFormat="false" ht="15" hidden="false" customHeight="false" outlineLevel="0" collapsed="false">
      <c r="A182" s="11"/>
      <c r="B182" s="10"/>
      <c r="C182" s="10"/>
      <c r="D182" s="10"/>
      <c r="E182" s="10"/>
      <c r="F182" s="12"/>
      <c r="G182" s="12"/>
      <c r="H182" s="13"/>
      <c r="I182" s="10"/>
      <c r="J182" s="14" t="str">
        <f aca="false">IF(OR(F182="",G182="",F182=0),"",G182/F182)</f>
        <v/>
      </c>
      <c r="K182" s="15" t="str">
        <f aca="false">IF(OR(H182="",R182=""),"",IF(H182-R182&lt;=0,"",H182-R182))</f>
        <v/>
      </c>
      <c r="L182" s="16" t="str">
        <f aca="false">IF(OR(K182="",F182="",F182=0),"",K182/F182)</f>
        <v/>
      </c>
      <c r="M182" s="17" t="str">
        <f aca="false">IF(OR(K182="",G182=""),"",G182/K182)</f>
        <v/>
      </c>
      <c r="N182" s="18" t="str">
        <f aca="false">IF(B182="","",IF(COUNTIF(Veículos!$A$5:$A$54,B182)=0,"Placa não cadastrada",IF(U182="","OK",LEFT(U182,LEN(U182)-2))))</f>
        <v/>
      </c>
      <c r="O182" s="19" t="str">
        <f aca="false">IFERROR(INDEX(Veículos!$D$5:$D$54,MATCH(B182,Veículos!$A$5:$A$54,0)),"")</f>
        <v/>
      </c>
      <c r="P182" s="19" t="str">
        <f aca="false">IFERROR(INDEX(Veículos!$E$5:$E$54,MATCH(B182,Veículos!$A$5:$A$54,0)),"")</f>
        <v/>
      </c>
      <c r="Q182" s="19" t="str">
        <f aca="false">IFERROR(INDEX(Veículos!$F$5:$F$54,MATCH(B182,Veículos!$A$5:$A$54,0)),"")</f>
        <v/>
      </c>
      <c r="R182" s="19" t="str">
        <f aca="false">IF(OR(B182="",COUNTIF($B$4:B181,B182)=0),"",LOOKUP(2,1/($B$4:B181=B182),$H$4:H181))</f>
        <v/>
      </c>
      <c r="S182" s="19" t="str">
        <f aca="false">IF(OR(A182="",E182="",J182=""),"",IFERROR(AVERAGEIFS($J$5:$J$504,$E$5:$E$504,E182,$A$5:$A$504,"&gt;="&amp;DATE(YEAR(A182),MONTH(A182),1),$A$5:$A$504,"&lt;="&amp;EOMONTH(A182,0)),""))</f>
        <v/>
      </c>
      <c r="T182" s="19" t="n">
        <f aca="false">IF(K182="",0,F182)</f>
        <v>0</v>
      </c>
      <c r="U182" s="19" t="str">
        <f aca="false">IF(OR(F182="",O182=""),"",IF(F182&gt;O182,"Litros acima do tanque; ",""))&amp;IF(OR(H182="",R182=""),"",IF(H182&lt;=R182,"Odômetro não avançou; ",""))&amp;IF(OR(L182="",P182=""),"",IF(L182&lt;P182,"Consumo abaixo do esperado; ",""))&amp;IF(OR(L182="",Q182=""),"",IF(L182&gt;Q182,"Consumo acima do esperado; ",""))&amp;IF(OR(J182="",S182=""),"",IF(J182&gt;S182*(1+Parâmetros!$B$4),"Preço acima da média do mês; ",""))</f>
        <v/>
      </c>
    </row>
    <row r="183" customFormat="false" ht="15" hidden="false" customHeight="false" outlineLevel="0" collapsed="false">
      <c r="A183" s="11"/>
      <c r="B183" s="10"/>
      <c r="C183" s="10"/>
      <c r="D183" s="10"/>
      <c r="E183" s="10"/>
      <c r="F183" s="12"/>
      <c r="G183" s="12"/>
      <c r="H183" s="13"/>
      <c r="I183" s="10"/>
      <c r="J183" s="14" t="str">
        <f aca="false">IF(OR(F183="",G183="",F183=0),"",G183/F183)</f>
        <v/>
      </c>
      <c r="K183" s="15" t="str">
        <f aca="false">IF(OR(H183="",R183=""),"",IF(H183-R183&lt;=0,"",H183-R183))</f>
        <v/>
      </c>
      <c r="L183" s="16" t="str">
        <f aca="false">IF(OR(K183="",F183="",F183=0),"",K183/F183)</f>
        <v/>
      </c>
      <c r="M183" s="17" t="str">
        <f aca="false">IF(OR(K183="",G183=""),"",G183/K183)</f>
        <v/>
      </c>
      <c r="N183" s="18" t="str">
        <f aca="false">IF(B183="","",IF(COUNTIF(Veículos!$A$5:$A$54,B183)=0,"Placa não cadastrada",IF(U183="","OK",LEFT(U183,LEN(U183)-2))))</f>
        <v/>
      </c>
      <c r="O183" s="19" t="str">
        <f aca="false">IFERROR(INDEX(Veículos!$D$5:$D$54,MATCH(B183,Veículos!$A$5:$A$54,0)),"")</f>
        <v/>
      </c>
      <c r="P183" s="19" t="str">
        <f aca="false">IFERROR(INDEX(Veículos!$E$5:$E$54,MATCH(B183,Veículos!$A$5:$A$54,0)),"")</f>
        <v/>
      </c>
      <c r="Q183" s="19" t="str">
        <f aca="false">IFERROR(INDEX(Veículos!$F$5:$F$54,MATCH(B183,Veículos!$A$5:$A$54,0)),"")</f>
        <v/>
      </c>
      <c r="R183" s="19" t="str">
        <f aca="false">IF(OR(B183="",COUNTIF($B$4:B182,B183)=0),"",LOOKUP(2,1/($B$4:B182=B183),$H$4:H182))</f>
        <v/>
      </c>
      <c r="S183" s="19" t="str">
        <f aca="false">IF(OR(A183="",E183="",J183=""),"",IFERROR(AVERAGEIFS($J$5:$J$504,$E$5:$E$504,E183,$A$5:$A$504,"&gt;="&amp;DATE(YEAR(A183),MONTH(A183),1),$A$5:$A$504,"&lt;="&amp;EOMONTH(A183,0)),""))</f>
        <v/>
      </c>
      <c r="T183" s="19" t="n">
        <f aca="false">IF(K183="",0,F183)</f>
        <v>0</v>
      </c>
      <c r="U183" s="19" t="str">
        <f aca="false">IF(OR(F183="",O183=""),"",IF(F183&gt;O183,"Litros acima do tanque; ",""))&amp;IF(OR(H183="",R183=""),"",IF(H183&lt;=R183,"Odômetro não avançou; ",""))&amp;IF(OR(L183="",P183=""),"",IF(L183&lt;P183,"Consumo abaixo do esperado; ",""))&amp;IF(OR(L183="",Q183=""),"",IF(L183&gt;Q183,"Consumo acima do esperado; ",""))&amp;IF(OR(J183="",S183=""),"",IF(J183&gt;S183*(1+Parâmetros!$B$4),"Preço acima da média do mês; ",""))</f>
        <v/>
      </c>
    </row>
    <row r="184" customFormat="false" ht="15" hidden="false" customHeight="false" outlineLevel="0" collapsed="false">
      <c r="A184" s="11"/>
      <c r="B184" s="10"/>
      <c r="C184" s="10"/>
      <c r="D184" s="10"/>
      <c r="E184" s="10"/>
      <c r="F184" s="12"/>
      <c r="G184" s="12"/>
      <c r="H184" s="13"/>
      <c r="I184" s="10"/>
      <c r="J184" s="14" t="str">
        <f aca="false">IF(OR(F184="",G184="",F184=0),"",G184/F184)</f>
        <v/>
      </c>
      <c r="K184" s="15" t="str">
        <f aca="false">IF(OR(H184="",R184=""),"",IF(H184-R184&lt;=0,"",H184-R184))</f>
        <v/>
      </c>
      <c r="L184" s="16" t="str">
        <f aca="false">IF(OR(K184="",F184="",F184=0),"",K184/F184)</f>
        <v/>
      </c>
      <c r="M184" s="17" t="str">
        <f aca="false">IF(OR(K184="",G184=""),"",G184/K184)</f>
        <v/>
      </c>
      <c r="N184" s="18" t="str">
        <f aca="false">IF(B184="","",IF(COUNTIF(Veículos!$A$5:$A$54,B184)=0,"Placa não cadastrada",IF(U184="","OK",LEFT(U184,LEN(U184)-2))))</f>
        <v/>
      </c>
      <c r="O184" s="19" t="str">
        <f aca="false">IFERROR(INDEX(Veículos!$D$5:$D$54,MATCH(B184,Veículos!$A$5:$A$54,0)),"")</f>
        <v/>
      </c>
      <c r="P184" s="19" t="str">
        <f aca="false">IFERROR(INDEX(Veículos!$E$5:$E$54,MATCH(B184,Veículos!$A$5:$A$54,0)),"")</f>
        <v/>
      </c>
      <c r="Q184" s="19" t="str">
        <f aca="false">IFERROR(INDEX(Veículos!$F$5:$F$54,MATCH(B184,Veículos!$A$5:$A$54,0)),"")</f>
        <v/>
      </c>
      <c r="R184" s="19" t="str">
        <f aca="false">IF(OR(B184="",COUNTIF($B$4:B183,B184)=0),"",LOOKUP(2,1/($B$4:B183=B184),$H$4:H183))</f>
        <v/>
      </c>
      <c r="S184" s="19" t="str">
        <f aca="false">IF(OR(A184="",E184="",J184=""),"",IFERROR(AVERAGEIFS($J$5:$J$504,$E$5:$E$504,E184,$A$5:$A$504,"&gt;="&amp;DATE(YEAR(A184),MONTH(A184),1),$A$5:$A$504,"&lt;="&amp;EOMONTH(A184,0)),""))</f>
        <v/>
      </c>
      <c r="T184" s="19" t="n">
        <f aca="false">IF(K184="",0,F184)</f>
        <v>0</v>
      </c>
      <c r="U184" s="19" t="str">
        <f aca="false">IF(OR(F184="",O184=""),"",IF(F184&gt;O184,"Litros acima do tanque; ",""))&amp;IF(OR(H184="",R184=""),"",IF(H184&lt;=R184,"Odômetro não avançou; ",""))&amp;IF(OR(L184="",P184=""),"",IF(L184&lt;P184,"Consumo abaixo do esperado; ",""))&amp;IF(OR(L184="",Q184=""),"",IF(L184&gt;Q184,"Consumo acima do esperado; ",""))&amp;IF(OR(J184="",S184=""),"",IF(J184&gt;S184*(1+Parâmetros!$B$4),"Preço acima da média do mês; ",""))</f>
        <v/>
      </c>
    </row>
    <row r="185" customFormat="false" ht="15" hidden="false" customHeight="false" outlineLevel="0" collapsed="false">
      <c r="A185" s="11"/>
      <c r="B185" s="10"/>
      <c r="C185" s="10"/>
      <c r="D185" s="10"/>
      <c r="E185" s="10"/>
      <c r="F185" s="12"/>
      <c r="G185" s="12"/>
      <c r="H185" s="13"/>
      <c r="I185" s="10"/>
      <c r="J185" s="14" t="str">
        <f aca="false">IF(OR(F185="",G185="",F185=0),"",G185/F185)</f>
        <v/>
      </c>
      <c r="K185" s="15" t="str">
        <f aca="false">IF(OR(H185="",R185=""),"",IF(H185-R185&lt;=0,"",H185-R185))</f>
        <v/>
      </c>
      <c r="L185" s="16" t="str">
        <f aca="false">IF(OR(K185="",F185="",F185=0),"",K185/F185)</f>
        <v/>
      </c>
      <c r="M185" s="17" t="str">
        <f aca="false">IF(OR(K185="",G185=""),"",G185/K185)</f>
        <v/>
      </c>
      <c r="N185" s="18" t="str">
        <f aca="false">IF(B185="","",IF(COUNTIF(Veículos!$A$5:$A$54,B185)=0,"Placa não cadastrada",IF(U185="","OK",LEFT(U185,LEN(U185)-2))))</f>
        <v/>
      </c>
      <c r="O185" s="19" t="str">
        <f aca="false">IFERROR(INDEX(Veículos!$D$5:$D$54,MATCH(B185,Veículos!$A$5:$A$54,0)),"")</f>
        <v/>
      </c>
      <c r="P185" s="19" t="str">
        <f aca="false">IFERROR(INDEX(Veículos!$E$5:$E$54,MATCH(B185,Veículos!$A$5:$A$54,0)),"")</f>
        <v/>
      </c>
      <c r="Q185" s="19" t="str">
        <f aca="false">IFERROR(INDEX(Veículos!$F$5:$F$54,MATCH(B185,Veículos!$A$5:$A$54,0)),"")</f>
        <v/>
      </c>
      <c r="R185" s="19" t="str">
        <f aca="false">IF(OR(B185="",COUNTIF($B$4:B184,B185)=0),"",LOOKUP(2,1/($B$4:B184=B185),$H$4:H184))</f>
        <v/>
      </c>
      <c r="S185" s="19" t="str">
        <f aca="false">IF(OR(A185="",E185="",J185=""),"",IFERROR(AVERAGEIFS($J$5:$J$504,$E$5:$E$504,E185,$A$5:$A$504,"&gt;="&amp;DATE(YEAR(A185),MONTH(A185),1),$A$5:$A$504,"&lt;="&amp;EOMONTH(A185,0)),""))</f>
        <v/>
      </c>
      <c r="T185" s="19" t="n">
        <f aca="false">IF(K185="",0,F185)</f>
        <v>0</v>
      </c>
      <c r="U185" s="19" t="str">
        <f aca="false">IF(OR(F185="",O185=""),"",IF(F185&gt;O185,"Litros acima do tanque; ",""))&amp;IF(OR(H185="",R185=""),"",IF(H185&lt;=R185,"Odômetro não avançou; ",""))&amp;IF(OR(L185="",P185=""),"",IF(L185&lt;P185,"Consumo abaixo do esperado; ",""))&amp;IF(OR(L185="",Q185=""),"",IF(L185&gt;Q185,"Consumo acima do esperado; ",""))&amp;IF(OR(J185="",S185=""),"",IF(J185&gt;S185*(1+Parâmetros!$B$4),"Preço acima da média do mês; ",""))</f>
        <v/>
      </c>
    </row>
    <row r="186" customFormat="false" ht="15" hidden="false" customHeight="false" outlineLevel="0" collapsed="false">
      <c r="A186" s="11"/>
      <c r="B186" s="10"/>
      <c r="C186" s="10"/>
      <c r="D186" s="10"/>
      <c r="E186" s="10"/>
      <c r="F186" s="12"/>
      <c r="G186" s="12"/>
      <c r="H186" s="13"/>
      <c r="I186" s="10"/>
      <c r="J186" s="14" t="str">
        <f aca="false">IF(OR(F186="",G186="",F186=0),"",G186/F186)</f>
        <v/>
      </c>
      <c r="K186" s="15" t="str">
        <f aca="false">IF(OR(H186="",R186=""),"",IF(H186-R186&lt;=0,"",H186-R186))</f>
        <v/>
      </c>
      <c r="L186" s="16" t="str">
        <f aca="false">IF(OR(K186="",F186="",F186=0),"",K186/F186)</f>
        <v/>
      </c>
      <c r="M186" s="17" t="str">
        <f aca="false">IF(OR(K186="",G186=""),"",G186/K186)</f>
        <v/>
      </c>
      <c r="N186" s="18" t="str">
        <f aca="false">IF(B186="","",IF(COUNTIF(Veículos!$A$5:$A$54,B186)=0,"Placa não cadastrada",IF(U186="","OK",LEFT(U186,LEN(U186)-2))))</f>
        <v/>
      </c>
      <c r="O186" s="19" t="str">
        <f aca="false">IFERROR(INDEX(Veículos!$D$5:$D$54,MATCH(B186,Veículos!$A$5:$A$54,0)),"")</f>
        <v/>
      </c>
      <c r="P186" s="19" t="str">
        <f aca="false">IFERROR(INDEX(Veículos!$E$5:$E$54,MATCH(B186,Veículos!$A$5:$A$54,0)),"")</f>
        <v/>
      </c>
      <c r="Q186" s="19" t="str">
        <f aca="false">IFERROR(INDEX(Veículos!$F$5:$F$54,MATCH(B186,Veículos!$A$5:$A$54,0)),"")</f>
        <v/>
      </c>
      <c r="R186" s="19" t="str">
        <f aca="false">IF(OR(B186="",COUNTIF($B$4:B185,B186)=0),"",LOOKUP(2,1/($B$4:B185=B186),$H$4:H185))</f>
        <v/>
      </c>
      <c r="S186" s="19" t="str">
        <f aca="false">IF(OR(A186="",E186="",J186=""),"",IFERROR(AVERAGEIFS($J$5:$J$504,$E$5:$E$504,E186,$A$5:$A$504,"&gt;="&amp;DATE(YEAR(A186),MONTH(A186),1),$A$5:$A$504,"&lt;="&amp;EOMONTH(A186,0)),""))</f>
        <v/>
      </c>
      <c r="T186" s="19" t="n">
        <f aca="false">IF(K186="",0,F186)</f>
        <v>0</v>
      </c>
      <c r="U186" s="19" t="str">
        <f aca="false">IF(OR(F186="",O186=""),"",IF(F186&gt;O186,"Litros acima do tanque; ",""))&amp;IF(OR(H186="",R186=""),"",IF(H186&lt;=R186,"Odômetro não avançou; ",""))&amp;IF(OR(L186="",P186=""),"",IF(L186&lt;P186,"Consumo abaixo do esperado; ",""))&amp;IF(OR(L186="",Q186=""),"",IF(L186&gt;Q186,"Consumo acima do esperado; ",""))&amp;IF(OR(J186="",S186=""),"",IF(J186&gt;S186*(1+Parâmetros!$B$4),"Preço acima da média do mês; ",""))</f>
        <v/>
      </c>
    </row>
    <row r="187" customFormat="false" ht="15" hidden="false" customHeight="false" outlineLevel="0" collapsed="false">
      <c r="A187" s="11"/>
      <c r="B187" s="10"/>
      <c r="C187" s="10"/>
      <c r="D187" s="10"/>
      <c r="E187" s="10"/>
      <c r="F187" s="12"/>
      <c r="G187" s="12"/>
      <c r="H187" s="13"/>
      <c r="I187" s="10"/>
      <c r="J187" s="14" t="str">
        <f aca="false">IF(OR(F187="",G187="",F187=0),"",G187/F187)</f>
        <v/>
      </c>
      <c r="K187" s="15" t="str">
        <f aca="false">IF(OR(H187="",R187=""),"",IF(H187-R187&lt;=0,"",H187-R187))</f>
        <v/>
      </c>
      <c r="L187" s="16" t="str">
        <f aca="false">IF(OR(K187="",F187="",F187=0),"",K187/F187)</f>
        <v/>
      </c>
      <c r="M187" s="17" t="str">
        <f aca="false">IF(OR(K187="",G187=""),"",G187/K187)</f>
        <v/>
      </c>
      <c r="N187" s="18" t="str">
        <f aca="false">IF(B187="","",IF(COUNTIF(Veículos!$A$5:$A$54,B187)=0,"Placa não cadastrada",IF(U187="","OK",LEFT(U187,LEN(U187)-2))))</f>
        <v/>
      </c>
      <c r="O187" s="19" t="str">
        <f aca="false">IFERROR(INDEX(Veículos!$D$5:$D$54,MATCH(B187,Veículos!$A$5:$A$54,0)),"")</f>
        <v/>
      </c>
      <c r="P187" s="19" t="str">
        <f aca="false">IFERROR(INDEX(Veículos!$E$5:$E$54,MATCH(B187,Veículos!$A$5:$A$54,0)),"")</f>
        <v/>
      </c>
      <c r="Q187" s="19" t="str">
        <f aca="false">IFERROR(INDEX(Veículos!$F$5:$F$54,MATCH(B187,Veículos!$A$5:$A$54,0)),"")</f>
        <v/>
      </c>
      <c r="R187" s="19" t="str">
        <f aca="false">IF(OR(B187="",COUNTIF($B$4:B186,B187)=0),"",LOOKUP(2,1/($B$4:B186=B187),$H$4:H186))</f>
        <v/>
      </c>
      <c r="S187" s="19" t="str">
        <f aca="false">IF(OR(A187="",E187="",J187=""),"",IFERROR(AVERAGEIFS($J$5:$J$504,$E$5:$E$504,E187,$A$5:$A$504,"&gt;="&amp;DATE(YEAR(A187),MONTH(A187),1),$A$5:$A$504,"&lt;="&amp;EOMONTH(A187,0)),""))</f>
        <v/>
      </c>
      <c r="T187" s="19" t="n">
        <f aca="false">IF(K187="",0,F187)</f>
        <v>0</v>
      </c>
      <c r="U187" s="19" t="str">
        <f aca="false">IF(OR(F187="",O187=""),"",IF(F187&gt;O187,"Litros acima do tanque; ",""))&amp;IF(OR(H187="",R187=""),"",IF(H187&lt;=R187,"Odômetro não avançou; ",""))&amp;IF(OR(L187="",P187=""),"",IF(L187&lt;P187,"Consumo abaixo do esperado; ",""))&amp;IF(OR(L187="",Q187=""),"",IF(L187&gt;Q187,"Consumo acima do esperado; ",""))&amp;IF(OR(J187="",S187=""),"",IF(J187&gt;S187*(1+Parâmetros!$B$4),"Preço acima da média do mês; ",""))</f>
        <v/>
      </c>
    </row>
    <row r="188" customFormat="false" ht="15" hidden="false" customHeight="false" outlineLevel="0" collapsed="false">
      <c r="A188" s="11"/>
      <c r="B188" s="10"/>
      <c r="C188" s="10"/>
      <c r="D188" s="10"/>
      <c r="E188" s="10"/>
      <c r="F188" s="12"/>
      <c r="G188" s="12"/>
      <c r="H188" s="13"/>
      <c r="I188" s="10"/>
      <c r="J188" s="14" t="str">
        <f aca="false">IF(OR(F188="",G188="",F188=0),"",G188/F188)</f>
        <v/>
      </c>
      <c r="K188" s="15" t="str">
        <f aca="false">IF(OR(H188="",R188=""),"",IF(H188-R188&lt;=0,"",H188-R188))</f>
        <v/>
      </c>
      <c r="L188" s="16" t="str">
        <f aca="false">IF(OR(K188="",F188="",F188=0),"",K188/F188)</f>
        <v/>
      </c>
      <c r="M188" s="17" t="str">
        <f aca="false">IF(OR(K188="",G188=""),"",G188/K188)</f>
        <v/>
      </c>
      <c r="N188" s="18" t="str">
        <f aca="false">IF(B188="","",IF(COUNTIF(Veículos!$A$5:$A$54,B188)=0,"Placa não cadastrada",IF(U188="","OK",LEFT(U188,LEN(U188)-2))))</f>
        <v/>
      </c>
      <c r="O188" s="19" t="str">
        <f aca="false">IFERROR(INDEX(Veículos!$D$5:$D$54,MATCH(B188,Veículos!$A$5:$A$54,0)),"")</f>
        <v/>
      </c>
      <c r="P188" s="19" t="str">
        <f aca="false">IFERROR(INDEX(Veículos!$E$5:$E$54,MATCH(B188,Veículos!$A$5:$A$54,0)),"")</f>
        <v/>
      </c>
      <c r="Q188" s="19" t="str">
        <f aca="false">IFERROR(INDEX(Veículos!$F$5:$F$54,MATCH(B188,Veículos!$A$5:$A$54,0)),"")</f>
        <v/>
      </c>
      <c r="R188" s="19" t="str">
        <f aca="false">IF(OR(B188="",COUNTIF($B$4:B187,B188)=0),"",LOOKUP(2,1/($B$4:B187=B188),$H$4:H187))</f>
        <v/>
      </c>
      <c r="S188" s="19" t="str">
        <f aca="false">IF(OR(A188="",E188="",J188=""),"",IFERROR(AVERAGEIFS($J$5:$J$504,$E$5:$E$504,E188,$A$5:$A$504,"&gt;="&amp;DATE(YEAR(A188),MONTH(A188),1),$A$5:$A$504,"&lt;="&amp;EOMONTH(A188,0)),""))</f>
        <v/>
      </c>
      <c r="T188" s="19" t="n">
        <f aca="false">IF(K188="",0,F188)</f>
        <v>0</v>
      </c>
      <c r="U188" s="19" t="str">
        <f aca="false">IF(OR(F188="",O188=""),"",IF(F188&gt;O188,"Litros acima do tanque; ",""))&amp;IF(OR(H188="",R188=""),"",IF(H188&lt;=R188,"Odômetro não avançou; ",""))&amp;IF(OR(L188="",P188=""),"",IF(L188&lt;P188,"Consumo abaixo do esperado; ",""))&amp;IF(OR(L188="",Q188=""),"",IF(L188&gt;Q188,"Consumo acima do esperado; ",""))&amp;IF(OR(J188="",S188=""),"",IF(J188&gt;S188*(1+Parâmetros!$B$4),"Preço acima da média do mês; ",""))</f>
        <v/>
      </c>
    </row>
    <row r="189" customFormat="false" ht="15" hidden="false" customHeight="false" outlineLevel="0" collapsed="false">
      <c r="A189" s="11"/>
      <c r="B189" s="10"/>
      <c r="C189" s="10"/>
      <c r="D189" s="10"/>
      <c r="E189" s="10"/>
      <c r="F189" s="12"/>
      <c r="G189" s="12"/>
      <c r="H189" s="13"/>
      <c r="I189" s="10"/>
      <c r="J189" s="14" t="str">
        <f aca="false">IF(OR(F189="",G189="",F189=0),"",G189/F189)</f>
        <v/>
      </c>
      <c r="K189" s="15" t="str">
        <f aca="false">IF(OR(H189="",R189=""),"",IF(H189-R189&lt;=0,"",H189-R189))</f>
        <v/>
      </c>
      <c r="L189" s="16" t="str">
        <f aca="false">IF(OR(K189="",F189="",F189=0),"",K189/F189)</f>
        <v/>
      </c>
      <c r="M189" s="17" t="str">
        <f aca="false">IF(OR(K189="",G189=""),"",G189/K189)</f>
        <v/>
      </c>
      <c r="N189" s="18" t="str">
        <f aca="false">IF(B189="","",IF(COUNTIF(Veículos!$A$5:$A$54,B189)=0,"Placa não cadastrada",IF(U189="","OK",LEFT(U189,LEN(U189)-2))))</f>
        <v/>
      </c>
      <c r="O189" s="19" t="str">
        <f aca="false">IFERROR(INDEX(Veículos!$D$5:$D$54,MATCH(B189,Veículos!$A$5:$A$54,0)),"")</f>
        <v/>
      </c>
      <c r="P189" s="19" t="str">
        <f aca="false">IFERROR(INDEX(Veículos!$E$5:$E$54,MATCH(B189,Veículos!$A$5:$A$54,0)),"")</f>
        <v/>
      </c>
      <c r="Q189" s="19" t="str">
        <f aca="false">IFERROR(INDEX(Veículos!$F$5:$F$54,MATCH(B189,Veículos!$A$5:$A$54,0)),"")</f>
        <v/>
      </c>
      <c r="R189" s="19" t="str">
        <f aca="false">IF(OR(B189="",COUNTIF($B$4:B188,B189)=0),"",LOOKUP(2,1/($B$4:B188=B189),$H$4:H188))</f>
        <v/>
      </c>
      <c r="S189" s="19" t="str">
        <f aca="false">IF(OR(A189="",E189="",J189=""),"",IFERROR(AVERAGEIFS($J$5:$J$504,$E$5:$E$504,E189,$A$5:$A$504,"&gt;="&amp;DATE(YEAR(A189),MONTH(A189),1),$A$5:$A$504,"&lt;="&amp;EOMONTH(A189,0)),""))</f>
        <v/>
      </c>
      <c r="T189" s="19" t="n">
        <f aca="false">IF(K189="",0,F189)</f>
        <v>0</v>
      </c>
      <c r="U189" s="19" t="str">
        <f aca="false">IF(OR(F189="",O189=""),"",IF(F189&gt;O189,"Litros acima do tanque; ",""))&amp;IF(OR(H189="",R189=""),"",IF(H189&lt;=R189,"Odômetro não avançou; ",""))&amp;IF(OR(L189="",P189=""),"",IF(L189&lt;P189,"Consumo abaixo do esperado; ",""))&amp;IF(OR(L189="",Q189=""),"",IF(L189&gt;Q189,"Consumo acima do esperado; ",""))&amp;IF(OR(J189="",S189=""),"",IF(J189&gt;S189*(1+Parâmetros!$B$4),"Preço acima da média do mês; ",""))</f>
        <v/>
      </c>
    </row>
    <row r="190" customFormat="false" ht="15" hidden="false" customHeight="false" outlineLevel="0" collapsed="false">
      <c r="A190" s="11"/>
      <c r="B190" s="10"/>
      <c r="C190" s="10"/>
      <c r="D190" s="10"/>
      <c r="E190" s="10"/>
      <c r="F190" s="12"/>
      <c r="G190" s="12"/>
      <c r="H190" s="13"/>
      <c r="I190" s="10"/>
      <c r="J190" s="14" t="str">
        <f aca="false">IF(OR(F190="",G190="",F190=0),"",G190/F190)</f>
        <v/>
      </c>
      <c r="K190" s="15" t="str">
        <f aca="false">IF(OR(H190="",R190=""),"",IF(H190-R190&lt;=0,"",H190-R190))</f>
        <v/>
      </c>
      <c r="L190" s="16" t="str">
        <f aca="false">IF(OR(K190="",F190="",F190=0),"",K190/F190)</f>
        <v/>
      </c>
      <c r="M190" s="17" t="str">
        <f aca="false">IF(OR(K190="",G190=""),"",G190/K190)</f>
        <v/>
      </c>
      <c r="N190" s="18" t="str">
        <f aca="false">IF(B190="","",IF(COUNTIF(Veículos!$A$5:$A$54,B190)=0,"Placa não cadastrada",IF(U190="","OK",LEFT(U190,LEN(U190)-2))))</f>
        <v/>
      </c>
      <c r="O190" s="19" t="str">
        <f aca="false">IFERROR(INDEX(Veículos!$D$5:$D$54,MATCH(B190,Veículos!$A$5:$A$54,0)),"")</f>
        <v/>
      </c>
      <c r="P190" s="19" t="str">
        <f aca="false">IFERROR(INDEX(Veículos!$E$5:$E$54,MATCH(B190,Veículos!$A$5:$A$54,0)),"")</f>
        <v/>
      </c>
      <c r="Q190" s="19" t="str">
        <f aca="false">IFERROR(INDEX(Veículos!$F$5:$F$54,MATCH(B190,Veículos!$A$5:$A$54,0)),"")</f>
        <v/>
      </c>
      <c r="R190" s="19" t="str">
        <f aca="false">IF(OR(B190="",COUNTIF($B$4:B189,B190)=0),"",LOOKUP(2,1/($B$4:B189=B190),$H$4:H189))</f>
        <v/>
      </c>
      <c r="S190" s="19" t="str">
        <f aca="false">IF(OR(A190="",E190="",J190=""),"",IFERROR(AVERAGEIFS($J$5:$J$504,$E$5:$E$504,E190,$A$5:$A$504,"&gt;="&amp;DATE(YEAR(A190),MONTH(A190),1),$A$5:$A$504,"&lt;="&amp;EOMONTH(A190,0)),""))</f>
        <v/>
      </c>
      <c r="T190" s="19" t="n">
        <f aca="false">IF(K190="",0,F190)</f>
        <v>0</v>
      </c>
      <c r="U190" s="19" t="str">
        <f aca="false">IF(OR(F190="",O190=""),"",IF(F190&gt;O190,"Litros acima do tanque; ",""))&amp;IF(OR(H190="",R190=""),"",IF(H190&lt;=R190,"Odômetro não avançou; ",""))&amp;IF(OR(L190="",P190=""),"",IF(L190&lt;P190,"Consumo abaixo do esperado; ",""))&amp;IF(OR(L190="",Q190=""),"",IF(L190&gt;Q190,"Consumo acima do esperado; ",""))&amp;IF(OR(J190="",S190=""),"",IF(J190&gt;S190*(1+Parâmetros!$B$4),"Preço acima da média do mês; ",""))</f>
        <v/>
      </c>
    </row>
    <row r="191" customFormat="false" ht="15" hidden="false" customHeight="false" outlineLevel="0" collapsed="false">
      <c r="A191" s="11"/>
      <c r="B191" s="10"/>
      <c r="C191" s="10"/>
      <c r="D191" s="10"/>
      <c r="E191" s="10"/>
      <c r="F191" s="12"/>
      <c r="G191" s="12"/>
      <c r="H191" s="13"/>
      <c r="I191" s="10"/>
      <c r="J191" s="14" t="str">
        <f aca="false">IF(OR(F191="",G191="",F191=0),"",G191/F191)</f>
        <v/>
      </c>
      <c r="K191" s="15" t="str">
        <f aca="false">IF(OR(H191="",R191=""),"",IF(H191-R191&lt;=0,"",H191-R191))</f>
        <v/>
      </c>
      <c r="L191" s="16" t="str">
        <f aca="false">IF(OR(K191="",F191="",F191=0),"",K191/F191)</f>
        <v/>
      </c>
      <c r="M191" s="17" t="str">
        <f aca="false">IF(OR(K191="",G191=""),"",G191/K191)</f>
        <v/>
      </c>
      <c r="N191" s="18" t="str">
        <f aca="false">IF(B191="","",IF(COUNTIF(Veículos!$A$5:$A$54,B191)=0,"Placa não cadastrada",IF(U191="","OK",LEFT(U191,LEN(U191)-2))))</f>
        <v/>
      </c>
      <c r="O191" s="19" t="str">
        <f aca="false">IFERROR(INDEX(Veículos!$D$5:$D$54,MATCH(B191,Veículos!$A$5:$A$54,0)),"")</f>
        <v/>
      </c>
      <c r="P191" s="19" t="str">
        <f aca="false">IFERROR(INDEX(Veículos!$E$5:$E$54,MATCH(B191,Veículos!$A$5:$A$54,0)),"")</f>
        <v/>
      </c>
      <c r="Q191" s="19" t="str">
        <f aca="false">IFERROR(INDEX(Veículos!$F$5:$F$54,MATCH(B191,Veículos!$A$5:$A$54,0)),"")</f>
        <v/>
      </c>
      <c r="R191" s="19" t="str">
        <f aca="false">IF(OR(B191="",COUNTIF($B$4:B190,B191)=0),"",LOOKUP(2,1/($B$4:B190=B191),$H$4:H190))</f>
        <v/>
      </c>
      <c r="S191" s="19" t="str">
        <f aca="false">IF(OR(A191="",E191="",J191=""),"",IFERROR(AVERAGEIFS($J$5:$J$504,$E$5:$E$504,E191,$A$5:$A$504,"&gt;="&amp;DATE(YEAR(A191),MONTH(A191),1),$A$5:$A$504,"&lt;="&amp;EOMONTH(A191,0)),""))</f>
        <v/>
      </c>
      <c r="T191" s="19" t="n">
        <f aca="false">IF(K191="",0,F191)</f>
        <v>0</v>
      </c>
      <c r="U191" s="19" t="str">
        <f aca="false">IF(OR(F191="",O191=""),"",IF(F191&gt;O191,"Litros acima do tanque; ",""))&amp;IF(OR(H191="",R191=""),"",IF(H191&lt;=R191,"Odômetro não avançou; ",""))&amp;IF(OR(L191="",P191=""),"",IF(L191&lt;P191,"Consumo abaixo do esperado; ",""))&amp;IF(OR(L191="",Q191=""),"",IF(L191&gt;Q191,"Consumo acima do esperado; ",""))&amp;IF(OR(J191="",S191=""),"",IF(J191&gt;S191*(1+Parâmetros!$B$4),"Preço acima da média do mês; ",""))</f>
        <v/>
      </c>
    </row>
    <row r="192" customFormat="false" ht="15" hidden="false" customHeight="false" outlineLevel="0" collapsed="false">
      <c r="A192" s="11"/>
      <c r="B192" s="10"/>
      <c r="C192" s="10"/>
      <c r="D192" s="10"/>
      <c r="E192" s="10"/>
      <c r="F192" s="12"/>
      <c r="G192" s="12"/>
      <c r="H192" s="13"/>
      <c r="I192" s="10"/>
      <c r="J192" s="14" t="str">
        <f aca="false">IF(OR(F192="",G192="",F192=0),"",G192/F192)</f>
        <v/>
      </c>
      <c r="K192" s="15" t="str">
        <f aca="false">IF(OR(H192="",R192=""),"",IF(H192-R192&lt;=0,"",H192-R192))</f>
        <v/>
      </c>
      <c r="L192" s="16" t="str">
        <f aca="false">IF(OR(K192="",F192="",F192=0),"",K192/F192)</f>
        <v/>
      </c>
      <c r="M192" s="17" t="str">
        <f aca="false">IF(OR(K192="",G192=""),"",G192/K192)</f>
        <v/>
      </c>
      <c r="N192" s="18" t="str">
        <f aca="false">IF(B192="","",IF(COUNTIF(Veículos!$A$5:$A$54,B192)=0,"Placa não cadastrada",IF(U192="","OK",LEFT(U192,LEN(U192)-2))))</f>
        <v/>
      </c>
      <c r="O192" s="19" t="str">
        <f aca="false">IFERROR(INDEX(Veículos!$D$5:$D$54,MATCH(B192,Veículos!$A$5:$A$54,0)),"")</f>
        <v/>
      </c>
      <c r="P192" s="19" t="str">
        <f aca="false">IFERROR(INDEX(Veículos!$E$5:$E$54,MATCH(B192,Veículos!$A$5:$A$54,0)),"")</f>
        <v/>
      </c>
      <c r="Q192" s="19" t="str">
        <f aca="false">IFERROR(INDEX(Veículos!$F$5:$F$54,MATCH(B192,Veículos!$A$5:$A$54,0)),"")</f>
        <v/>
      </c>
      <c r="R192" s="19" t="str">
        <f aca="false">IF(OR(B192="",COUNTIF($B$4:B191,B192)=0),"",LOOKUP(2,1/($B$4:B191=B192),$H$4:H191))</f>
        <v/>
      </c>
      <c r="S192" s="19" t="str">
        <f aca="false">IF(OR(A192="",E192="",J192=""),"",IFERROR(AVERAGEIFS($J$5:$J$504,$E$5:$E$504,E192,$A$5:$A$504,"&gt;="&amp;DATE(YEAR(A192),MONTH(A192),1),$A$5:$A$504,"&lt;="&amp;EOMONTH(A192,0)),""))</f>
        <v/>
      </c>
      <c r="T192" s="19" t="n">
        <f aca="false">IF(K192="",0,F192)</f>
        <v>0</v>
      </c>
      <c r="U192" s="19" t="str">
        <f aca="false">IF(OR(F192="",O192=""),"",IF(F192&gt;O192,"Litros acima do tanque; ",""))&amp;IF(OR(H192="",R192=""),"",IF(H192&lt;=R192,"Odômetro não avançou; ",""))&amp;IF(OR(L192="",P192=""),"",IF(L192&lt;P192,"Consumo abaixo do esperado; ",""))&amp;IF(OR(L192="",Q192=""),"",IF(L192&gt;Q192,"Consumo acima do esperado; ",""))&amp;IF(OR(J192="",S192=""),"",IF(J192&gt;S192*(1+Parâmetros!$B$4),"Preço acima da média do mês; ",""))</f>
        <v/>
      </c>
    </row>
    <row r="193" customFormat="false" ht="15" hidden="false" customHeight="false" outlineLevel="0" collapsed="false">
      <c r="A193" s="11"/>
      <c r="B193" s="10"/>
      <c r="C193" s="10"/>
      <c r="D193" s="10"/>
      <c r="E193" s="10"/>
      <c r="F193" s="12"/>
      <c r="G193" s="12"/>
      <c r="H193" s="13"/>
      <c r="I193" s="10"/>
      <c r="J193" s="14" t="str">
        <f aca="false">IF(OR(F193="",G193="",F193=0),"",G193/F193)</f>
        <v/>
      </c>
      <c r="K193" s="15" t="str">
        <f aca="false">IF(OR(H193="",R193=""),"",IF(H193-R193&lt;=0,"",H193-R193))</f>
        <v/>
      </c>
      <c r="L193" s="16" t="str">
        <f aca="false">IF(OR(K193="",F193="",F193=0),"",K193/F193)</f>
        <v/>
      </c>
      <c r="M193" s="17" t="str">
        <f aca="false">IF(OR(K193="",G193=""),"",G193/K193)</f>
        <v/>
      </c>
      <c r="N193" s="18" t="str">
        <f aca="false">IF(B193="","",IF(COUNTIF(Veículos!$A$5:$A$54,B193)=0,"Placa não cadastrada",IF(U193="","OK",LEFT(U193,LEN(U193)-2))))</f>
        <v/>
      </c>
      <c r="O193" s="19" t="str">
        <f aca="false">IFERROR(INDEX(Veículos!$D$5:$D$54,MATCH(B193,Veículos!$A$5:$A$54,0)),"")</f>
        <v/>
      </c>
      <c r="P193" s="19" t="str">
        <f aca="false">IFERROR(INDEX(Veículos!$E$5:$E$54,MATCH(B193,Veículos!$A$5:$A$54,0)),"")</f>
        <v/>
      </c>
      <c r="Q193" s="19" t="str">
        <f aca="false">IFERROR(INDEX(Veículos!$F$5:$F$54,MATCH(B193,Veículos!$A$5:$A$54,0)),"")</f>
        <v/>
      </c>
      <c r="R193" s="19" t="str">
        <f aca="false">IF(OR(B193="",COUNTIF($B$4:B192,B193)=0),"",LOOKUP(2,1/($B$4:B192=B193),$H$4:H192))</f>
        <v/>
      </c>
      <c r="S193" s="19" t="str">
        <f aca="false">IF(OR(A193="",E193="",J193=""),"",IFERROR(AVERAGEIFS($J$5:$J$504,$E$5:$E$504,E193,$A$5:$A$504,"&gt;="&amp;DATE(YEAR(A193),MONTH(A193),1),$A$5:$A$504,"&lt;="&amp;EOMONTH(A193,0)),""))</f>
        <v/>
      </c>
      <c r="T193" s="19" t="n">
        <f aca="false">IF(K193="",0,F193)</f>
        <v>0</v>
      </c>
      <c r="U193" s="19" t="str">
        <f aca="false">IF(OR(F193="",O193=""),"",IF(F193&gt;O193,"Litros acima do tanque; ",""))&amp;IF(OR(H193="",R193=""),"",IF(H193&lt;=R193,"Odômetro não avançou; ",""))&amp;IF(OR(L193="",P193=""),"",IF(L193&lt;P193,"Consumo abaixo do esperado; ",""))&amp;IF(OR(L193="",Q193=""),"",IF(L193&gt;Q193,"Consumo acima do esperado; ",""))&amp;IF(OR(J193="",S193=""),"",IF(J193&gt;S193*(1+Parâmetros!$B$4),"Preço acima da média do mês; ",""))</f>
        <v/>
      </c>
    </row>
    <row r="194" customFormat="false" ht="15" hidden="false" customHeight="false" outlineLevel="0" collapsed="false">
      <c r="A194" s="11"/>
      <c r="B194" s="10"/>
      <c r="C194" s="10"/>
      <c r="D194" s="10"/>
      <c r="E194" s="10"/>
      <c r="F194" s="12"/>
      <c r="G194" s="12"/>
      <c r="H194" s="13"/>
      <c r="I194" s="10"/>
      <c r="J194" s="14" t="str">
        <f aca="false">IF(OR(F194="",G194="",F194=0),"",G194/F194)</f>
        <v/>
      </c>
      <c r="K194" s="15" t="str">
        <f aca="false">IF(OR(H194="",R194=""),"",IF(H194-R194&lt;=0,"",H194-R194))</f>
        <v/>
      </c>
      <c r="L194" s="16" t="str">
        <f aca="false">IF(OR(K194="",F194="",F194=0),"",K194/F194)</f>
        <v/>
      </c>
      <c r="M194" s="17" t="str">
        <f aca="false">IF(OR(K194="",G194=""),"",G194/K194)</f>
        <v/>
      </c>
      <c r="N194" s="18" t="str">
        <f aca="false">IF(B194="","",IF(COUNTIF(Veículos!$A$5:$A$54,B194)=0,"Placa não cadastrada",IF(U194="","OK",LEFT(U194,LEN(U194)-2))))</f>
        <v/>
      </c>
      <c r="O194" s="19" t="str">
        <f aca="false">IFERROR(INDEX(Veículos!$D$5:$D$54,MATCH(B194,Veículos!$A$5:$A$54,0)),"")</f>
        <v/>
      </c>
      <c r="P194" s="19" t="str">
        <f aca="false">IFERROR(INDEX(Veículos!$E$5:$E$54,MATCH(B194,Veículos!$A$5:$A$54,0)),"")</f>
        <v/>
      </c>
      <c r="Q194" s="19" t="str">
        <f aca="false">IFERROR(INDEX(Veículos!$F$5:$F$54,MATCH(B194,Veículos!$A$5:$A$54,0)),"")</f>
        <v/>
      </c>
      <c r="R194" s="19" t="str">
        <f aca="false">IF(OR(B194="",COUNTIF($B$4:B193,B194)=0),"",LOOKUP(2,1/($B$4:B193=B194),$H$4:H193))</f>
        <v/>
      </c>
      <c r="S194" s="19" t="str">
        <f aca="false">IF(OR(A194="",E194="",J194=""),"",IFERROR(AVERAGEIFS($J$5:$J$504,$E$5:$E$504,E194,$A$5:$A$504,"&gt;="&amp;DATE(YEAR(A194),MONTH(A194),1),$A$5:$A$504,"&lt;="&amp;EOMONTH(A194,0)),""))</f>
        <v/>
      </c>
      <c r="T194" s="19" t="n">
        <f aca="false">IF(K194="",0,F194)</f>
        <v>0</v>
      </c>
      <c r="U194" s="19" t="str">
        <f aca="false">IF(OR(F194="",O194=""),"",IF(F194&gt;O194,"Litros acima do tanque; ",""))&amp;IF(OR(H194="",R194=""),"",IF(H194&lt;=R194,"Odômetro não avançou; ",""))&amp;IF(OR(L194="",P194=""),"",IF(L194&lt;P194,"Consumo abaixo do esperado; ",""))&amp;IF(OR(L194="",Q194=""),"",IF(L194&gt;Q194,"Consumo acima do esperado; ",""))&amp;IF(OR(J194="",S194=""),"",IF(J194&gt;S194*(1+Parâmetros!$B$4),"Preço acima da média do mês; ",""))</f>
        <v/>
      </c>
    </row>
    <row r="195" customFormat="false" ht="15" hidden="false" customHeight="false" outlineLevel="0" collapsed="false">
      <c r="A195" s="11"/>
      <c r="B195" s="10"/>
      <c r="C195" s="10"/>
      <c r="D195" s="10"/>
      <c r="E195" s="10"/>
      <c r="F195" s="12"/>
      <c r="G195" s="12"/>
      <c r="H195" s="13"/>
      <c r="I195" s="10"/>
      <c r="J195" s="14" t="str">
        <f aca="false">IF(OR(F195="",G195="",F195=0),"",G195/F195)</f>
        <v/>
      </c>
      <c r="K195" s="15" t="str">
        <f aca="false">IF(OR(H195="",R195=""),"",IF(H195-R195&lt;=0,"",H195-R195))</f>
        <v/>
      </c>
      <c r="L195" s="16" t="str">
        <f aca="false">IF(OR(K195="",F195="",F195=0),"",K195/F195)</f>
        <v/>
      </c>
      <c r="M195" s="17" t="str">
        <f aca="false">IF(OR(K195="",G195=""),"",G195/K195)</f>
        <v/>
      </c>
      <c r="N195" s="18" t="str">
        <f aca="false">IF(B195="","",IF(COUNTIF(Veículos!$A$5:$A$54,B195)=0,"Placa não cadastrada",IF(U195="","OK",LEFT(U195,LEN(U195)-2))))</f>
        <v/>
      </c>
      <c r="O195" s="19" t="str">
        <f aca="false">IFERROR(INDEX(Veículos!$D$5:$D$54,MATCH(B195,Veículos!$A$5:$A$54,0)),"")</f>
        <v/>
      </c>
      <c r="P195" s="19" t="str">
        <f aca="false">IFERROR(INDEX(Veículos!$E$5:$E$54,MATCH(B195,Veículos!$A$5:$A$54,0)),"")</f>
        <v/>
      </c>
      <c r="Q195" s="19" t="str">
        <f aca="false">IFERROR(INDEX(Veículos!$F$5:$F$54,MATCH(B195,Veículos!$A$5:$A$54,0)),"")</f>
        <v/>
      </c>
      <c r="R195" s="19" t="str">
        <f aca="false">IF(OR(B195="",COUNTIF($B$4:B194,B195)=0),"",LOOKUP(2,1/($B$4:B194=B195),$H$4:H194))</f>
        <v/>
      </c>
      <c r="S195" s="19" t="str">
        <f aca="false">IF(OR(A195="",E195="",J195=""),"",IFERROR(AVERAGEIFS($J$5:$J$504,$E$5:$E$504,E195,$A$5:$A$504,"&gt;="&amp;DATE(YEAR(A195),MONTH(A195),1),$A$5:$A$504,"&lt;="&amp;EOMONTH(A195,0)),""))</f>
        <v/>
      </c>
      <c r="T195" s="19" t="n">
        <f aca="false">IF(K195="",0,F195)</f>
        <v>0</v>
      </c>
      <c r="U195" s="19" t="str">
        <f aca="false">IF(OR(F195="",O195=""),"",IF(F195&gt;O195,"Litros acima do tanque; ",""))&amp;IF(OR(H195="",R195=""),"",IF(H195&lt;=R195,"Odômetro não avançou; ",""))&amp;IF(OR(L195="",P195=""),"",IF(L195&lt;P195,"Consumo abaixo do esperado; ",""))&amp;IF(OR(L195="",Q195=""),"",IF(L195&gt;Q195,"Consumo acima do esperado; ",""))&amp;IF(OR(J195="",S195=""),"",IF(J195&gt;S195*(1+Parâmetros!$B$4),"Preço acima da média do mês; ",""))</f>
        <v/>
      </c>
    </row>
    <row r="196" customFormat="false" ht="15" hidden="false" customHeight="false" outlineLevel="0" collapsed="false">
      <c r="A196" s="11"/>
      <c r="B196" s="10"/>
      <c r="C196" s="10"/>
      <c r="D196" s="10"/>
      <c r="E196" s="10"/>
      <c r="F196" s="12"/>
      <c r="G196" s="12"/>
      <c r="H196" s="13"/>
      <c r="I196" s="10"/>
      <c r="J196" s="14" t="str">
        <f aca="false">IF(OR(F196="",G196="",F196=0),"",G196/F196)</f>
        <v/>
      </c>
      <c r="K196" s="15" t="str">
        <f aca="false">IF(OR(H196="",R196=""),"",IF(H196-R196&lt;=0,"",H196-R196))</f>
        <v/>
      </c>
      <c r="L196" s="16" t="str">
        <f aca="false">IF(OR(K196="",F196="",F196=0),"",K196/F196)</f>
        <v/>
      </c>
      <c r="M196" s="17" t="str">
        <f aca="false">IF(OR(K196="",G196=""),"",G196/K196)</f>
        <v/>
      </c>
      <c r="N196" s="18" t="str">
        <f aca="false">IF(B196="","",IF(COUNTIF(Veículos!$A$5:$A$54,B196)=0,"Placa não cadastrada",IF(U196="","OK",LEFT(U196,LEN(U196)-2))))</f>
        <v/>
      </c>
      <c r="O196" s="19" t="str">
        <f aca="false">IFERROR(INDEX(Veículos!$D$5:$D$54,MATCH(B196,Veículos!$A$5:$A$54,0)),"")</f>
        <v/>
      </c>
      <c r="P196" s="19" t="str">
        <f aca="false">IFERROR(INDEX(Veículos!$E$5:$E$54,MATCH(B196,Veículos!$A$5:$A$54,0)),"")</f>
        <v/>
      </c>
      <c r="Q196" s="19" t="str">
        <f aca="false">IFERROR(INDEX(Veículos!$F$5:$F$54,MATCH(B196,Veículos!$A$5:$A$54,0)),"")</f>
        <v/>
      </c>
      <c r="R196" s="19" t="str">
        <f aca="false">IF(OR(B196="",COUNTIF($B$4:B195,B196)=0),"",LOOKUP(2,1/($B$4:B195=B196),$H$4:H195))</f>
        <v/>
      </c>
      <c r="S196" s="19" t="str">
        <f aca="false">IF(OR(A196="",E196="",J196=""),"",IFERROR(AVERAGEIFS($J$5:$J$504,$E$5:$E$504,E196,$A$5:$A$504,"&gt;="&amp;DATE(YEAR(A196),MONTH(A196),1),$A$5:$A$504,"&lt;="&amp;EOMONTH(A196,0)),""))</f>
        <v/>
      </c>
      <c r="T196" s="19" t="n">
        <f aca="false">IF(K196="",0,F196)</f>
        <v>0</v>
      </c>
      <c r="U196" s="19" t="str">
        <f aca="false">IF(OR(F196="",O196=""),"",IF(F196&gt;O196,"Litros acima do tanque; ",""))&amp;IF(OR(H196="",R196=""),"",IF(H196&lt;=R196,"Odômetro não avançou; ",""))&amp;IF(OR(L196="",P196=""),"",IF(L196&lt;P196,"Consumo abaixo do esperado; ",""))&amp;IF(OR(L196="",Q196=""),"",IF(L196&gt;Q196,"Consumo acima do esperado; ",""))&amp;IF(OR(J196="",S196=""),"",IF(J196&gt;S196*(1+Parâmetros!$B$4),"Preço acima da média do mês; ",""))</f>
        <v/>
      </c>
    </row>
    <row r="197" customFormat="false" ht="15" hidden="false" customHeight="false" outlineLevel="0" collapsed="false">
      <c r="A197" s="11"/>
      <c r="B197" s="10"/>
      <c r="C197" s="10"/>
      <c r="D197" s="10"/>
      <c r="E197" s="10"/>
      <c r="F197" s="12"/>
      <c r="G197" s="12"/>
      <c r="H197" s="13"/>
      <c r="I197" s="10"/>
      <c r="J197" s="14" t="str">
        <f aca="false">IF(OR(F197="",G197="",F197=0),"",G197/F197)</f>
        <v/>
      </c>
      <c r="K197" s="15" t="str">
        <f aca="false">IF(OR(H197="",R197=""),"",IF(H197-R197&lt;=0,"",H197-R197))</f>
        <v/>
      </c>
      <c r="L197" s="16" t="str">
        <f aca="false">IF(OR(K197="",F197="",F197=0),"",K197/F197)</f>
        <v/>
      </c>
      <c r="M197" s="17" t="str">
        <f aca="false">IF(OR(K197="",G197=""),"",G197/K197)</f>
        <v/>
      </c>
      <c r="N197" s="18" t="str">
        <f aca="false">IF(B197="","",IF(COUNTIF(Veículos!$A$5:$A$54,B197)=0,"Placa não cadastrada",IF(U197="","OK",LEFT(U197,LEN(U197)-2))))</f>
        <v/>
      </c>
      <c r="O197" s="19" t="str">
        <f aca="false">IFERROR(INDEX(Veículos!$D$5:$D$54,MATCH(B197,Veículos!$A$5:$A$54,0)),"")</f>
        <v/>
      </c>
      <c r="P197" s="19" t="str">
        <f aca="false">IFERROR(INDEX(Veículos!$E$5:$E$54,MATCH(B197,Veículos!$A$5:$A$54,0)),"")</f>
        <v/>
      </c>
      <c r="Q197" s="19" t="str">
        <f aca="false">IFERROR(INDEX(Veículos!$F$5:$F$54,MATCH(B197,Veículos!$A$5:$A$54,0)),"")</f>
        <v/>
      </c>
      <c r="R197" s="19" t="str">
        <f aca="false">IF(OR(B197="",COUNTIF($B$4:B196,B197)=0),"",LOOKUP(2,1/($B$4:B196=B197),$H$4:H196))</f>
        <v/>
      </c>
      <c r="S197" s="19" t="str">
        <f aca="false">IF(OR(A197="",E197="",J197=""),"",IFERROR(AVERAGEIFS($J$5:$J$504,$E$5:$E$504,E197,$A$5:$A$504,"&gt;="&amp;DATE(YEAR(A197),MONTH(A197),1),$A$5:$A$504,"&lt;="&amp;EOMONTH(A197,0)),""))</f>
        <v/>
      </c>
      <c r="T197" s="19" t="n">
        <f aca="false">IF(K197="",0,F197)</f>
        <v>0</v>
      </c>
      <c r="U197" s="19" t="str">
        <f aca="false">IF(OR(F197="",O197=""),"",IF(F197&gt;O197,"Litros acima do tanque; ",""))&amp;IF(OR(H197="",R197=""),"",IF(H197&lt;=R197,"Odômetro não avançou; ",""))&amp;IF(OR(L197="",P197=""),"",IF(L197&lt;P197,"Consumo abaixo do esperado; ",""))&amp;IF(OR(L197="",Q197=""),"",IF(L197&gt;Q197,"Consumo acima do esperado; ",""))&amp;IF(OR(J197="",S197=""),"",IF(J197&gt;S197*(1+Parâmetros!$B$4),"Preço acima da média do mês; ",""))</f>
        <v/>
      </c>
    </row>
    <row r="198" customFormat="false" ht="15" hidden="false" customHeight="false" outlineLevel="0" collapsed="false">
      <c r="A198" s="11"/>
      <c r="B198" s="10"/>
      <c r="C198" s="10"/>
      <c r="D198" s="10"/>
      <c r="E198" s="10"/>
      <c r="F198" s="12"/>
      <c r="G198" s="12"/>
      <c r="H198" s="13"/>
      <c r="I198" s="10"/>
      <c r="J198" s="14" t="str">
        <f aca="false">IF(OR(F198="",G198="",F198=0),"",G198/F198)</f>
        <v/>
      </c>
      <c r="K198" s="15" t="str">
        <f aca="false">IF(OR(H198="",R198=""),"",IF(H198-R198&lt;=0,"",H198-R198))</f>
        <v/>
      </c>
      <c r="L198" s="16" t="str">
        <f aca="false">IF(OR(K198="",F198="",F198=0),"",K198/F198)</f>
        <v/>
      </c>
      <c r="M198" s="17" t="str">
        <f aca="false">IF(OR(K198="",G198=""),"",G198/K198)</f>
        <v/>
      </c>
      <c r="N198" s="18" t="str">
        <f aca="false">IF(B198="","",IF(COUNTIF(Veículos!$A$5:$A$54,B198)=0,"Placa não cadastrada",IF(U198="","OK",LEFT(U198,LEN(U198)-2))))</f>
        <v/>
      </c>
      <c r="O198" s="19" t="str">
        <f aca="false">IFERROR(INDEX(Veículos!$D$5:$D$54,MATCH(B198,Veículos!$A$5:$A$54,0)),"")</f>
        <v/>
      </c>
      <c r="P198" s="19" t="str">
        <f aca="false">IFERROR(INDEX(Veículos!$E$5:$E$54,MATCH(B198,Veículos!$A$5:$A$54,0)),"")</f>
        <v/>
      </c>
      <c r="Q198" s="19" t="str">
        <f aca="false">IFERROR(INDEX(Veículos!$F$5:$F$54,MATCH(B198,Veículos!$A$5:$A$54,0)),"")</f>
        <v/>
      </c>
      <c r="R198" s="19" t="str">
        <f aca="false">IF(OR(B198="",COUNTIF($B$4:B197,B198)=0),"",LOOKUP(2,1/($B$4:B197=B198),$H$4:H197))</f>
        <v/>
      </c>
      <c r="S198" s="19" t="str">
        <f aca="false">IF(OR(A198="",E198="",J198=""),"",IFERROR(AVERAGEIFS($J$5:$J$504,$E$5:$E$504,E198,$A$5:$A$504,"&gt;="&amp;DATE(YEAR(A198),MONTH(A198),1),$A$5:$A$504,"&lt;="&amp;EOMONTH(A198,0)),""))</f>
        <v/>
      </c>
      <c r="T198" s="19" t="n">
        <f aca="false">IF(K198="",0,F198)</f>
        <v>0</v>
      </c>
      <c r="U198" s="19" t="str">
        <f aca="false">IF(OR(F198="",O198=""),"",IF(F198&gt;O198,"Litros acima do tanque; ",""))&amp;IF(OR(H198="",R198=""),"",IF(H198&lt;=R198,"Odômetro não avançou; ",""))&amp;IF(OR(L198="",P198=""),"",IF(L198&lt;P198,"Consumo abaixo do esperado; ",""))&amp;IF(OR(L198="",Q198=""),"",IF(L198&gt;Q198,"Consumo acima do esperado; ",""))&amp;IF(OR(J198="",S198=""),"",IF(J198&gt;S198*(1+Parâmetros!$B$4),"Preço acima da média do mês; ",""))</f>
        <v/>
      </c>
    </row>
    <row r="199" customFormat="false" ht="15" hidden="false" customHeight="false" outlineLevel="0" collapsed="false">
      <c r="A199" s="11"/>
      <c r="B199" s="10"/>
      <c r="C199" s="10"/>
      <c r="D199" s="10"/>
      <c r="E199" s="10"/>
      <c r="F199" s="12"/>
      <c r="G199" s="12"/>
      <c r="H199" s="13"/>
      <c r="I199" s="10"/>
      <c r="J199" s="14" t="str">
        <f aca="false">IF(OR(F199="",G199="",F199=0),"",G199/F199)</f>
        <v/>
      </c>
      <c r="K199" s="15" t="str">
        <f aca="false">IF(OR(H199="",R199=""),"",IF(H199-R199&lt;=0,"",H199-R199))</f>
        <v/>
      </c>
      <c r="L199" s="16" t="str">
        <f aca="false">IF(OR(K199="",F199="",F199=0),"",K199/F199)</f>
        <v/>
      </c>
      <c r="M199" s="17" t="str">
        <f aca="false">IF(OR(K199="",G199=""),"",G199/K199)</f>
        <v/>
      </c>
      <c r="N199" s="18" t="str">
        <f aca="false">IF(B199="","",IF(COUNTIF(Veículos!$A$5:$A$54,B199)=0,"Placa não cadastrada",IF(U199="","OK",LEFT(U199,LEN(U199)-2))))</f>
        <v/>
      </c>
      <c r="O199" s="19" t="str">
        <f aca="false">IFERROR(INDEX(Veículos!$D$5:$D$54,MATCH(B199,Veículos!$A$5:$A$54,0)),"")</f>
        <v/>
      </c>
      <c r="P199" s="19" t="str">
        <f aca="false">IFERROR(INDEX(Veículos!$E$5:$E$54,MATCH(B199,Veículos!$A$5:$A$54,0)),"")</f>
        <v/>
      </c>
      <c r="Q199" s="19" t="str">
        <f aca="false">IFERROR(INDEX(Veículos!$F$5:$F$54,MATCH(B199,Veículos!$A$5:$A$54,0)),"")</f>
        <v/>
      </c>
      <c r="R199" s="19" t="str">
        <f aca="false">IF(OR(B199="",COUNTIF($B$4:B198,B199)=0),"",LOOKUP(2,1/($B$4:B198=B199),$H$4:H198))</f>
        <v/>
      </c>
      <c r="S199" s="19" t="str">
        <f aca="false">IF(OR(A199="",E199="",J199=""),"",IFERROR(AVERAGEIFS($J$5:$J$504,$E$5:$E$504,E199,$A$5:$A$504,"&gt;="&amp;DATE(YEAR(A199),MONTH(A199),1),$A$5:$A$504,"&lt;="&amp;EOMONTH(A199,0)),""))</f>
        <v/>
      </c>
      <c r="T199" s="19" t="n">
        <f aca="false">IF(K199="",0,F199)</f>
        <v>0</v>
      </c>
      <c r="U199" s="19" t="str">
        <f aca="false">IF(OR(F199="",O199=""),"",IF(F199&gt;O199,"Litros acima do tanque; ",""))&amp;IF(OR(H199="",R199=""),"",IF(H199&lt;=R199,"Odômetro não avançou; ",""))&amp;IF(OR(L199="",P199=""),"",IF(L199&lt;P199,"Consumo abaixo do esperado; ",""))&amp;IF(OR(L199="",Q199=""),"",IF(L199&gt;Q199,"Consumo acima do esperado; ",""))&amp;IF(OR(J199="",S199=""),"",IF(J199&gt;S199*(1+Parâmetros!$B$4),"Preço acima da média do mês; ",""))</f>
        <v/>
      </c>
    </row>
    <row r="200" customFormat="false" ht="15" hidden="false" customHeight="false" outlineLevel="0" collapsed="false">
      <c r="A200" s="11"/>
      <c r="B200" s="10"/>
      <c r="C200" s="10"/>
      <c r="D200" s="10"/>
      <c r="E200" s="10"/>
      <c r="F200" s="12"/>
      <c r="G200" s="12"/>
      <c r="H200" s="13"/>
      <c r="I200" s="10"/>
      <c r="J200" s="14" t="str">
        <f aca="false">IF(OR(F200="",G200="",F200=0),"",G200/F200)</f>
        <v/>
      </c>
      <c r="K200" s="15" t="str">
        <f aca="false">IF(OR(H200="",R200=""),"",IF(H200-R200&lt;=0,"",H200-R200))</f>
        <v/>
      </c>
      <c r="L200" s="16" t="str">
        <f aca="false">IF(OR(K200="",F200="",F200=0),"",K200/F200)</f>
        <v/>
      </c>
      <c r="M200" s="17" t="str">
        <f aca="false">IF(OR(K200="",G200=""),"",G200/K200)</f>
        <v/>
      </c>
      <c r="N200" s="18" t="str">
        <f aca="false">IF(B200="","",IF(COUNTIF(Veículos!$A$5:$A$54,B200)=0,"Placa não cadastrada",IF(U200="","OK",LEFT(U200,LEN(U200)-2))))</f>
        <v/>
      </c>
      <c r="O200" s="19" t="str">
        <f aca="false">IFERROR(INDEX(Veículos!$D$5:$D$54,MATCH(B200,Veículos!$A$5:$A$54,0)),"")</f>
        <v/>
      </c>
      <c r="P200" s="19" t="str">
        <f aca="false">IFERROR(INDEX(Veículos!$E$5:$E$54,MATCH(B200,Veículos!$A$5:$A$54,0)),"")</f>
        <v/>
      </c>
      <c r="Q200" s="19" t="str">
        <f aca="false">IFERROR(INDEX(Veículos!$F$5:$F$54,MATCH(B200,Veículos!$A$5:$A$54,0)),"")</f>
        <v/>
      </c>
      <c r="R200" s="19" t="str">
        <f aca="false">IF(OR(B200="",COUNTIF($B$4:B199,B200)=0),"",LOOKUP(2,1/($B$4:B199=B200),$H$4:H199))</f>
        <v/>
      </c>
      <c r="S200" s="19" t="str">
        <f aca="false">IF(OR(A200="",E200="",J200=""),"",IFERROR(AVERAGEIFS($J$5:$J$504,$E$5:$E$504,E200,$A$5:$A$504,"&gt;="&amp;DATE(YEAR(A200),MONTH(A200),1),$A$5:$A$504,"&lt;="&amp;EOMONTH(A200,0)),""))</f>
        <v/>
      </c>
      <c r="T200" s="19" t="n">
        <f aca="false">IF(K200="",0,F200)</f>
        <v>0</v>
      </c>
      <c r="U200" s="19" t="str">
        <f aca="false">IF(OR(F200="",O200=""),"",IF(F200&gt;O200,"Litros acima do tanque; ",""))&amp;IF(OR(H200="",R200=""),"",IF(H200&lt;=R200,"Odômetro não avançou; ",""))&amp;IF(OR(L200="",P200=""),"",IF(L200&lt;P200,"Consumo abaixo do esperado; ",""))&amp;IF(OR(L200="",Q200=""),"",IF(L200&gt;Q200,"Consumo acima do esperado; ",""))&amp;IF(OR(J200="",S200=""),"",IF(J200&gt;S200*(1+Parâmetros!$B$4),"Preço acima da média do mês; ",""))</f>
        <v/>
      </c>
    </row>
    <row r="201" customFormat="false" ht="15" hidden="false" customHeight="false" outlineLevel="0" collapsed="false">
      <c r="A201" s="11"/>
      <c r="B201" s="10"/>
      <c r="C201" s="10"/>
      <c r="D201" s="10"/>
      <c r="E201" s="10"/>
      <c r="F201" s="12"/>
      <c r="G201" s="12"/>
      <c r="H201" s="13"/>
      <c r="I201" s="10"/>
      <c r="J201" s="14" t="str">
        <f aca="false">IF(OR(F201="",G201="",F201=0),"",G201/F201)</f>
        <v/>
      </c>
      <c r="K201" s="15" t="str">
        <f aca="false">IF(OR(H201="",R201=""),"",IF(H201-R201&lt;=0,"",H201-R201))</f>
        <v/>
      </c>
      <c r="L201" s="16" t="str">
        <f aca="false">IF(OR(K201="",F201="",F201=0),"",K201/F201)</f>
        <v/>
      </c>
      <c r="M201" s="17" t="str">
        <f aca="false">IF(OR(K201="",G201=""),"",G201/K201)</f>
        <v/>
      </c>
      <c r="N201" s="18" t="str">
        <f aca="false">IF(B201="","",IF(COUNTIF(Veículos!$A$5:$A$54,B201)=0,"Placa não cadastrada",IF(U201="","OK",LEFT(U201,LEN(U201)-2))))</f>
        <v/>
      </c>
      <c r="O201" s="19" t="str">
        <f aca="false">IFERROR(INDEX(Veículos!$D$5:$D$54,MATCH(B201,Veículos!$A$5:$A$54,0)),"")</f>
        <v/>
      </c>
      <c r="P201" s="19" t="str">
        <f aca="false">IFERROR(INDEX(Veículos!$E$5:$E$54,MATCH(B201,Veículos!$A$5:$A$54,0)),"")</f>
        <v/>
      </c>
      <c r="Q201" s="19" t="str">
        <f aca="false">IFERROR(INDEX(Veículos!$F$5:$F$54,MATCH(B201,Veículos!$A$5:$A$54,0)),"")</f>
        <v/>
      </c>
      <c r="R201" s="19" t="str">
        <f aca="false">IF(OR(B201="",COUNTIF($B$4:B200,B201)=0),"",LOOKUP(2,1/($B$4:B200=B201),$H$4:H200))</f>
        <v/>
      </c>
      <c r="S201" s="19" t="str">
        <f aca="false">IF(OR(A201="",E201="",J201=""),"",IFERROR(AVERAGEIFS($J$5:$J$504,$E$5:$E$504,E201,$A$5:$A$504,"&gt;="&amp;DATE(YEAR(A201),MONTH(A201),1),$A$5:$A$504,"&lt;="&amp;EOMONTH(A201,0)),""))</f>
        <v/>
      </c>
      <c r="T201" s="19" t="n">
        <f aca="false">IF(K201="",0,F201)</f>
        <v>0</v>
      </c>
      <c r="U201" s="19" t="str">
        <f aca="false">IF(OR(F201="",O201=""),"",IF(F201&gt;O201,"Litros acima do tanque; ",""))&amp;IF(OR(H201="",R201=""),"",IF(H201&lt;=R201,"Odômetro não avançou; ",""))&amp;IF(OR(L201="",P201=""),"",IF(L201&lt;P201,"Consumo abaixo do esperado; ",""))&amp;IF(OR(L201="",Q201=""),"",IF(L201&gt;Q201,"Consumo acima do esperado; ",""))&amp;IF(OR(J201="",S201=""),"",IF(J201&gt;S201*(1+Parâmetros!$B$4),"Preço acima da média do mês; ",""))</f>
        <v/>
      </c>
    </row>
    <row r="202" customFormat="false" ht="15" hidden="false" customHeight="false" outlineLevel="0" collapsed="false">
      <c r="A202" s="11"/>
      <c r="B202" s="10"/>
      <c r="C202" s="10"/>
      <c r="D202" s="10"/>
      <c r="E202" s="10"/>
      <c r="F202" s="12"/>
      <c r="G202" s="12"/>
      <c r="H202" s="13"/>
      <c r="I202" s="10"/>
      <c r="J202" s="14" t="str">
        <f aca="false">IF(OR(F202="",G202="",F202=0),"",G202/F202)</f>
        <v/>
      </c>
      <c r="K202" s="15" t="str">
        <f aca="false">IF(OR(H202="",R202=""),"",IF(H202-R202&lt;=0,"",H202-R202))</f>
        <v/>
      </c>
      <c r="L202" s="16" t="str">
        <f aca="false">IF(OR(K202="",F202="",F202=0),"",K202/F202)</f>
        <v/>
      </c>
      <c r="M202" s="17" t="str">
        <f aca="false">IF(OR(K202="",G202=""),"",G202/K202)</f>
        <v/>
      </c>
      <c r="N202" s="18" t="str">
        <f aca="false">IF(B202="","",IF(COUNTIF(Veículos!$A$5:$A$54,B202)=0,"Placa não cadastrada",IF(U202="","OK",LEFT(U202,LEN(U202)-2))))</f>
        <v/>
      </c>
      <c r="O202" s="19" t="str">
        <f aca="false">IFERROR(INDEX(Veículos!$D$5:$D$54,MATCH(B202,Veículos!$A$5:$A$54,0)),"")</f>
        <v/>
      </c>
      <c r="P202" s="19" t="str">
        <f aca="false">IFERROR(INDEX(Veículos!$E$5:$E$54,MATCH(B202,Veículos!$A$5:$A$54,0)),"")</f>
        <v/>
      </c>
      <c r="Q202" s="19" t="str">
        <f aca="false">IFERROR(INDEX(Veículos!$F$5:$F$54,MATCH(B202,Veículos!$A$5:$A$54,0)),"")</f>
        <v/>
      </c>
      <c r="R202" s="19" t="str">
        <f aca="false">IF(OR(B202="",COUNTIF($B$4:B201,B202)=0),"",LOOKUP(2,1/($B$4:B201=B202),$H$4:H201))</f>
        <v/>
      </c>
      <c r="S202" s="19" t="str">
        <f aca="false">IF(OR(A202="",E202="",J202=""),"",IFERROR(AVERAGEIFS($J$5:$J$504,$E$5:$E$504,E202,$A$5:$A$504,"&gt;="&amp;DATE(YEAR(A202),MONTH(A202),1),$A$5:$A$504,"&lt;="&amp;EOMONTH(A202,0)),""))</f>
        <v/>
      </c>
      <c r="T202" s="19" t="n">
        <f aca="false">IF(K202="",0,F202)</f>
        <v>0</v>
      </c>
      <c r="U202" s="19" t="str">
        <f aca="false">IF(OR(F202="",O202=""),"",IF(F202&gt;O202,"Litros acima do tanque; ",""))&amp;IF(OR(H202="",R202=""),"",IF(H202&lt;=R202,"Odômetro não avançou; ",""))&amp;IF(OR(L202="",P202=""),"",IF(L202&lt;P202,"Consumo abaixo do esperado; ",""))&amp;IF(OR(L202="",Q202=""),"",IF(L202&gt;Q202,"Consumo acima do esperado; ",""))&amp;IF(OR(J202="",S202=""),"",IF(J202&gt;S202*(1+Parâmetros!$B$4),"Preço acima da média do mês; ",""))</f>
        <v/>
      </c>
    </row>
    <row r="203" customFormat="false" ht="15" hidden="false" customHeight="false" outlineLevel="0" collapsed="false">
      <c r="A203" s="11"/>
      <c r="B203" s="10"/>
      <c r="C203" s="10"/>
      <c r="D203" s="10"/>
      <c r="E203" s="10"/>
      <c r="F203" s="12"/>
      <c r="G203" s="12"/>
      <c r="H203" s="13"/>
      <c r="I203" s="10"/>
      <c r="J203" s="14" t="str">
        <f aca="false">IF(OR(F203="",G203="",F203=0),"",G203/F203)</f>
        <v/>
      </c>
      <c r="K203" s="15" t="str">
        <f aca="false">IF(OR(H203="",R203=""),"",IF(H203-R203&lt;=0,"",H203-R203))</f>
        <v/>
      </c>
      <c r="L203" s="16" t="str">
        <f aca="false">IF(OR(K203="",F203="",F203=0),"",K203/F203)</f>
        <v/>
      </c>
      <c r="M203" s="17" t="str">
        <f aca="false">IF(OR(K203="",G203=""),"",G203/K203)</f>
        <v/>
      </c>
      <c r="N203" s="18" t="str">
        <f aca="false">IF(B203="","",IF(COUNTIF(Veículos!$A$5:$A$54,B203)=0,"Placa não cadastrada",IF(U203="","OK",LEFT(U203,LEN(U203)-2))))</f>
        <v/>
      </c>
      <c r="O203" s="19" t="str">
        <f aca="false">IFERROR(INDEX(Veículos!$D$5:$D$54,MATCH(B203,Veículos!$A$5:$A$54,0)),"")</f>
        <v/>
      </c>
      <c r="P203" s="19" t="str">
        <f aca="false">IFERROR(INDEX(Veículos!$E$5:$E$54,MATCH(B203,Veículos!$A$5:$A$54,0)),"")</f>
        <v/>
      </c>
      <c r="Q203" s="19" t="str">
        <f aca="false">IFERROR(INDEX(Veículos!$F$5:$F$54,MATCH(B203,Veículos!$A$5:$A$54,0)),"")</f>
        <v/>
      </c>
      <c r="R203" s="19" t="str">
        <f aca="false">IF(OR(B203="",COUNTIF($B$4:B202,B203)=0),"",LOOKUP(2,1/($B$4:B202=B203),$H$4:H202))</f>
        <v/>
      </c>
      <c r="S203" s="19" t="str">
        <f aca="false">IF(OR(A203="",E203="",J203=""),"",IFERROR(AVERAGEIFS($J$5:$J$504,$E$5:$E$504,E203,$A$5:$A$504,"&gt;="&amp;DATE(YEAR(A203),MONTH(A203),1),$A$5:$A$504,"&lt;="&amp;EOMONTH(A203,0)),""))</f>
        <v/>
      </c>
      <c r="T203" s="19" t="n">
        <f aca="false">IF(K203="",0,F203)</f>
        <v>0</v>
      </c>
      <c r="U203" s="19" t="str">
        <f aca="false">IF(OR(F203="",O203=""),"",IF(F203&gt;O203,"Litros acima do tanque; ",""))&amp;IF(OR(H203="",R203=""),"",IF(H203&lt;=R203,"Odômetro não avançou; ",""))&amp;IF(OR(L203="",P203=""),"",IF(L203&lt;P203,"Consumo abaixo do esperado; ",""))&amp;IF(OR(L203="",Q203=""),"",IF(L203&gt;Q203,"Consumo acima do esperado; ",""))&amp;IF(OR(J203="",S203=""),"",IF(J203&gt;S203*(1+Parâmetros!$B$4),"Preço acima da média do mês; ",""))</f>
        <v/>
      </c>
    </row>
    <row r="204" customFormat="false" ht="15" hidden="false" customHeight="false" outlineLevel="0" collapsed="false">
      <c r="A204" s="11"/>
      <c r="B204" s="10"/>
      <c r="C204" s="10"/>
      <c r="D204" s="10"/>
      <c r="E204" s="10"/>
      <c r="F204" s="12"/>
      <c r="G204" s="12"/>
      <c r="H204" s="13"/>
      <c r="I204" s="10"/>
      <c r="J204" s="14" t="str">
        <f aca="false">IF(OR(F204="",G204="",F204=0),"",G204/F204)</f>
        <v/>
      </c>
      <c r="K204" s="15" t="str">
        <f aca="false">IF(OR(H204="",R204=""),"",IF(H204-R204&lt;=0,"",H204-R204))</f>
        <v/>
      </c>
      <c r="L204" s="16" t="str">
        <f aca="false">IF(OR(K204="",F204="",F204=0),"",K204/F204)</f>
        <v/>
      </c>
      <c r="M204" s="17" t="str">
        <f aca="false">IF(OR(K204="",G204=""),"",G204/K204)</f>
        <v/>
      </c>
      <c r="N204" s="18" t="str">
        <f aca="false">IF(B204="","",IF(COUNTIF(Veículos!$A$5:$A$54,B204)=0,"Placa não cadastrada",IF(U204="","OK",LEFT(U204,LEN(U204)-2))))</f>
        <v/>
      </c>
      <c r="O204" s="19" t="str">
        <f aca="false">IFERROR(INDEX(Veículos!$D$5:$D$54,MATCH(B204,Veículos!$A$5:$A$54,0)),"")</f>
        <v/>
      </c>
      <c r="P204" s="19" t="str">
        <f aca="false">IFERROR(INDEX(Veículos!$E$5:$E$54,MATCH(B204,Veículos!$A$5:$A$54,0)),"")</f>
        <v/>
      </c>
      <c r="Q204" s="19" t="str">
        <f aca="false">IFERROR(INDEX(Veículos!$F$5:$F$54,MATCH(B204,Veículos!$A$5:$A$54,0)),"")</f>
        <v/>
      </c>
      <c r="R204" s="19" t="str">
        <f aca="false">IF(OR(B204="",COUNTIF($B$4:B203,B204)=0),"",LOOKUP(2,1/($B$4:B203=B204),$H$4:H203))</f>
        <v/>
      </c>
      <c r="S204" s="19" t="str">
        <f aca="false">IF(OR(A204="",E204="",J204=""),"",IFERROR(AVERAGEIFS($J$5:$J$504,$E$5:$E$504,E204,$A$5:$A$504,"&gt;="&amp;DATE(YEAR(A204),MONTH(A204),1),$A$5:$A$504,"&lt;="&amp;EOMONTH(A204,0)),""))</f>
        <v/>
      </c>
      <c r="T204" s="19" t="n">
        <f aca="false">IF(K204="",0,F204)</f>
        <v>0</v>
      </c>
      <c r="U204" s="19" t="str">
        <f aca="false">IF(OR(F204="",O204=""),"",IF(F204&gt;O204,"Litros acima do tanque; ",""))&amp;IF(OR(H204="",R204=""),"",IF(H204&lt;=R204,"Odômetro não avançou; ",""))&amp;IF(OR(L204="",P204=""),"",IF(L204&lt;P204,"Consumo abaixo do esperado; ",""))&amp;IF(OR(L204="",Q204=""),"",IF(L204&gt;Q204,"Consumo acima do esperado; ",""))&amp;IF(OR(J204="",S204=""),"",IF(J204&gt;S204*(1+Parâmetros!$B$4),"Preço acima da média do mês; ",""))</f>
        <v/>
      </c>
    </row>
    <row r="205" customFormat="false" ht="15" hidden="false" customHeight="false" outlineLevel="0" collapsed="false">
      <c r="A205" s="11"/>
      <c r="B205" s="10"/>
      <c r="C205" s="10"/>
      <c r="D205" s="10"/>
      <c r="E205" s="10"/>
      <c r="F205" s="12"/>
      <c r="G205" s="12"/>
      <c r="H205" s="13"/>
      <c r="I205" s="10"/>
      <c r="J205" s="14" t="str">
        <f aca="false">IF(OR(F205="",G205="",F205=0),"",G205/F205)</f>
        <v/>
      </c>
      <c r="K205" s="15" t="str">
        <f aca="false">IF(OR(H205="",R205=""),"",IF(H205-R205&lt;=0,"",H205-R205))</f>
        <v/>
      </c>
      <c r="L205" s="16" t="str">
        <f aca="false">IF(OR(K205="",F205="",F205=0),"",K205/F205)</f>
        <v/>
      </c>
      <c r="M205" s="17" t="str">
        <f aca="false">IF(OR(K205="",G205=""),"",G205/K205)</f>
        <v/>
      </c>
      <c r="N205" s="18" t="str">
        <f aca="false">IF(B205="","",IF(COUNTIF(Veículos!$A$5:$A$54,B205)=0,"Placa não cadastrada",IF(U205="","OK",LEFT(U205,LEN(U205)-2))))</f>
        <v/>
      </c>
      <c r="O205" s="19" t="str">
        <f aca="false">IFERROR(INDEX(Veículos!$D$5:$D$54,MATCH(B205,Veículos!$A$5:$A$54,0)),"")</f>
        <v/>
      </c>
      <c r="P205" s="19" t="str">
        <f aca="false">IFERROR(INDEX(Veículos!$E$5:$E$54,MATCH(B205,Veículos!$A$5:$A$54,0)),"")</f>
        <v/>
      </c>
      <c r="Q205" s="19" t="str">
        <f aca="false">IFERROR(INDEX(Veículos!$F$5:$F$54,MATCH(B205,Veículos!$A$5:$A$54,0)),"")</f>
        <v/>
      </c>
      <c r="R205" s="19" t="str">
        <f aca="false">IF(OR(B205="",COUNTIF($B$4:B204,B205)=0),"",LOOKUP(2,1/($B$4:B204=B205),$H$4:H204))</f>
        <v/>
      </c>
      <c r="S205" s="19" t="str">
        <f aca="false">IF(OR(A205="",E205="",J205=""),"",IFERROR(AVERAGEIFS($J$5:$J$504,$E$5:$E$504,E205,$A$5:$A$504,"&gt;="&amp;DATE(YEAR(A205),MONTH(A205),1),$A$5:$A$504,"&lt;="&amp;EOMONTH(A205,0)),""))</f>
        <v/>
      </c>
      <c r="T205" s="19" t="n">
        <f aca="false">IF(K205="",0,F205)</f>
        <v>0</v>
      </c>
      <c r="U205" s="19" t="str">
        <f aca="false">IF(OR(F205="",O205=""),"",IF(F205&gt;O205,"Litros acima do tanque; ",""))&amp;IF(OR(H205="",R205=""),"",IF(H205&lt;=R205,"Odômetro não avançou; ",""))&amp;IF(OR(L205="",P205=""),"",IF(L205&lt;P205,"Consumo abaixo do esperado; ",""))&amp;IF(OR(L205="",Q205=""),"",IF(L205&gt;Q205,"Consumo acima do esperado; ",""))&amp;IF(OR(J205="",S205=""),"",IF(J205&gt;S205*(1+Parâmetros!$B$4),"Preço acima da média do mês; ",""))</f>
        <v/>
      </c>
    </row>
    <row r="206" customFormat="false" ht="15" hidden="false" customHeight="false" outlineLevel="0" collapsed="false">
      <c r="A206" s="11"/>
      <c r="B206" s="10"/>
      <c r="C206" s="10"/>
      <c r="D206" s="10"/>
      <c r="E206" s="10"/>
      <c r="F206" s="12"/>
      <c r="G206" s="12"/>
      <c r="H206" s="13"/>
      <c r="I206" s="10"/>
      <c r="J206" s="14" t="str">
        <f aca="false">IF(OR(F206="",G206="",F206=0),"",G206/F206)</f>
        <v/>
      </c>
      <c r="K206" s="15" t="str">
        <f aca="false">IF(OR(H206="",R206=""),"",IF(H206-R206&lt;=0,"",H206-R206))</f>
        <v/>
      </c>
      <c r="L206" s="16" t="str">
        <f aca="false">IF(OR(K206="",F206="",F206=0),"",K206/F206)</f>
        <v/>
      </c>
      <c r="M206" s="17" t="str">
        <f aca="false">IF(OR(K206="",G206=""),"",G206/K206)</f>
        <v/>
      </c>
      <c r="N206" s="18" t="str">
        <f aca="false">IF(B206="","",IF(COUNTIF(Veículos!$A$5:$A$54,B206)=0,"Placa não cadastrada",IF(U206="","OK",LEFT(U206,LEN(U206)-2))))</f>
        <v/>
      </c>
      <c r="O206" s="19" t="str">
        <f aca="false">IFERROR(INDEX(Veículos!$D$5:$D$54,MATCH(B206,Veículos!$A$5:$A$54,0)),"")</f>
        <v/>
      </c>
      <c r="P206" s="19" t="str">
        <f aca="false">IFERROR(INDEX(Veículos!$E$5:$E$54,MATCH(B206,Veículos!$A$5:$A$54,0)),"")</f>
        <v/>
      </c>
      <c r="Q206" s="19" t="str">
        <f aca="false">IFERROR(INDEX(Veículos!$F$5:$F$54,MATCH(B206,Veículos!$A$5:$A$54,0)),"")</f>
        <v/>
      </c>
      <c r="R206" s="19" t="str">
        <f aca="false">IF(OR(B206="",COUNTIF($B$4:B205,B206)=0),"",LOOKUP(2,1/($B$4:B205=B206),$H$4:H205))</f>
        <v/>
      </c>
      <c r="S206" s="19" t="str">
        <f aca="false">IF(OR(A206="",E206="",J206=""),"",IFERROR(AVERAGEIFS($J$5:$J$504,$E$5:$E$504,E206,$A$5:$A$504,"&gt;="&amp;DATE(YEAR(A206),MONTH(A206),1),$A$5:$A$504,"&lt;="&amp;EOMONTH(A206,0)),""))</f>
        <v/>
      </c>
      <c r="T206" s="19" t="n">
        <f aca="false">IF(K206="",0,F206)</f>
        <v>0</v>
      </c>
      <c r="U206" s="19" t="str">
        <f aca="false">IF(OR(F206="",O206=""),"",IF(F206&gt;O206,"Litros acima do tanque; ",""))&amp;IF(OR(H206="",R206=""),"",IF(H206&lt;=R206,"Odômetro não avançou; ",""))&amp;IF(OR(L206="",P206=""),"",IF(L206&lt;P206,"Consumo abaixo do esperado; ",""))&amp;IF(OR(L206="",Q206=""),"",IF(L206&gt;Q206,"Consumo acima do esperado; ",""))&amp;IF(OR(J206="",S206=""),"",IF(J206&gt;S206*(1+Parâmetros!$B$4),"Preço acima da média do mês; ",""))</f>
        <v/>
      </c>
    </row>
    <row r="207" customFormat="false" ht="15" hidden="false" customHeight="false" outlineLevel="0" collapsed="false">
      <c r="A207" s="11"/>
      <c r="B207" s="10"/>
      <c r="C207" s="10"/>
      <c r="D207" s="10"/>
      <c r="E207" s="10"/>
      <c r="F207" s="12"/>
      <c r="G207" s="12"/>
      <c r="H207" s="13"/>
      <c r="I207" s="10"/>
      <c r="J207" s="14" t="str">
        <f aca="false">IF(OR(F207="",G207="",F207=0),"",G207/F207)</f>
        <v/>
      </c>
      <c r="K207" s="15" t="str">
        <f aca="false">IF(OR(H207="",R207=""),"",IF(H207-R207&lt;=0,"",H207-R207))</f>
        <v/>
      </c>
      <c r="L207" s="16" t="str">
        <f aca="false">IF(OR(K207="",F207="",F207=0),"",K207/F207)</f>
        <v/>
      </c>
      <c r="M207" s="17" t="str">
        <f aca="false">IF(OR(K207="",G207=""),"",G207/K207)</f>
        <v/>
      </c>
      <c r="N207" s="18" t="str">
        <f aca="false">IF(B207="","",IF(COUNTIF(Veículos!$A$5:$A$54,B207)=0,"Placa não cadastrada",IF(U207="","OK",LEFT(U207,LEN(U207)-2))))</f>
        <v/>
      </c>
      <c r="O207" s="19" t="str">
        <f aca="false">IFERROR(INDEX(Veículos!$D$5:$D$54,MATCH(B207,Veículos!$A$5:$A$54,0)),"")</f>
        <v/>
      </c>
      <c r="P207" s="19" t="str">
        <f aca="false">IFERROR(INDEX(Veículos!$E$5:$E$54,MATCH(B207,Veículos!$A$5:$A$54,0)),"")</f>
        <v/>
      </c>
      <c r="Q207" s="19" t="str">
        <f aca="false">IFERROR(INDEX(Veículos!$F$5:$F$54,MATCH(B207,Veículos!$A$5:$A$54,0)),"")</f>
        <v/>
      </c>
      <c r="R207" s="19" t="str">
        <f aca="false">IF(OR(B207="",COUNTIF($B$4:B206,B207)=0),"",LOOKUP(2,1/($B$4:B206=B207),$H$4:H206))</f>
        <v/>
      </c>
      <c r="S207" s="19" t="str">
        <f aca="false">IF(OR(A207="",E207="",J207=""),"",IFERROR(AVERAGEIFS($J$5:$J$504,$E$5:$E$504,E207,$A$5:$A$504,"&gt;="&amp;DATE(YEAR(A207),MONTH(A207),1),$A$5:$A$504,"&lt;="&amp;EOMONTH(A207,0)),""))</f>
        <v/>
      </c>
      <c r="T207" s="19" t="n">
        <f aca="false">IF(K207="",0,F207)</f>
        <v>0</v>
      </c>
      <c r="U207" s="19" t="str">
        <f aca="false">IF(OR(F207="",O207=""),"",IF(F207&gt;O207,"Litros acima do tanque; ",""))&amp;IF(OR(H207="",R207=""),"",IF(H207&lt;=R207,"Odômetro não avançou; ",""))&amp;IF(OR(L207="",P207=""),"",IF(L207&lt;P207,"Consumo abaixo do esperado; ",""))&amp;IF(OR(L207="",Q207=""),"",IF(L207&gt;Q207,"Consumo acima do esperado; ",""))&amp;IF(OR(J207="",S207=""),"",IF(J207&gt;S207*(1+Parâmetros!$B$4),"Preço acima da média do mês; ",""))</f>
        <v/>
      </c>
    </row>
    <row r="208" customFormat="false" ht="15" hidden="false" customHeight="false" outlineLevel="0" collapsed="false">
      <c r="A208" s="11"/>
      <c r="B208" s="10"/>
      <c r="C208" s="10"/>
      <c r="D208" s="10"/>
      <c r="E208" s="10"/>
      <c r="F208" s="12"/>
      <c r="G208" s="12"/>
      <c r="H208" s="13"/>
      <c r="I208" s="10"/>
      <c r="J208" s="14" t="str">
        <f aca="false">IF(OR(F208="",G208="",F208=0),"",G208/F208)</f>
        <v/>
      </c>
      <c r="K208" s="15" t="str">
        <f aca="false">IF(OR(H208="",R208=""),"",IF(H208-R208&lt;=0,"",H208-R208))</f>
        <v/>
      </c>
      <c r="L208" s="16" t="str">
        <f aca="false">IF(OR(K208="",F208="",F208=0),"",K208/F208)</f>
        <v/>
      </c>
      <c r="M208" s="17" t="str">
        <f aca="false">IF(OR(K208="",G208=""),"",G208/K208)</f>
        <v/>
      </c>
      <c r="N208" s="18" t="str">
        <f aca="false">IF(B208="","",IF(COUNTIF(Veículos!$A$5:$A$54,B208)=0,"Placa não cadastrada",IF(U208="","OK",LEFT(U208,LEN(U208)-2))))</f>
        <v/>
      </c>
      <c r="O208" s="19" t="str">
        <f aca="false">IFERROR(INDEX(Veículos!$D$5:$D$54,MATCH(B208,Veículos!$A$5:$A$54,0)),"")</f>
        <v/>
      </c>
      <c r="P208" s="19" t="str">
        <f aca="false">IFERROR(INDEX(Veículos!$E$5:$E$54,MATCH(B208,Veículos!$A$5:$A$54,0)),"")</f>
        <v/>
      </c>
      <c r="Q208" s="19" t="str">
        <f aca="false">IFERROR(INDEX(Veículos!$F$5:$F$54,MATCH(B208,Veículos!$A$5:$A$54,0)),"")</f>
        <v/>
      </c>
      <c r="R208" s="19" t="str">
        <f aca="false">IF(OR(B208="",COUNTIF($B$4:B207,B208)=0),"",LOOKUP(2,1/($B$4:B207=B208),$H$4:H207))</f>
        <v/>
      </c>
      <c r="S208" s="19" t="str">
        <f aca="false">IF(OR(A208="",E208="",J208=""),"",IFERROR(AVERAGEIFS($J$5:$J$504,$E$5:$E$504,E208,$A$5:$A$504,"&gt;="&amp;DATE(YEAR(A208),MONTH(A208),1),$A$5:$A$504,"&lt;="&amp;EOMONTH(A208,0)),""))</f>
        <v/>
      </c>
      <c r="T208" s="19" t="n">
        <f aca="false">IF(K208="",0,F208)</f>
        <v>0</v>
      </c>
      <c r="U208" s="19" t="str">
        <f aca="false">IF(OR(F208="",O208=""),"",IF(F208&gt;O208,"Litros acima do tanque; ",""))&amp;IF(OR(H208="",R208=""),"",IF(H208&lt;=R208,"Odômetro não avançou; ",""))&amp;IF(OR(L208="",P208=""),"",IF(L208&lt;P208,"Consumo abaixo do esperado; ",""))&amp;IF(OR(L208="",Q208=""),"",IF(L208&gt;Q208,"Consumo acima do esperado; ",""))&amp;IF(OR(J208="",S208=""),"",IF(J208&gt;S208*(1+Parâmetros!$B$4),"Preço acima da média do mês; ",""))</f>
        <v/>
      </c>
    </row>
    <row r="209" customFormat="false" ht="15" hidden="false" customHeight="false" outlineLevel="0" collapsed="false">
      <c r="A209" s="11"/>
      <c r="B209" s="10"/>
      <c r="C209" s="10"/>
      <c r="D209" s="10"/>
      <c r="E209" s="10"/>
      <c r="F209" s="12"/>
      <c r="G209" s="12"/>
      <c r="H209" s="13"/>
      <c r="I209" s="10"/>
      <c r="J209" s="14" t="str">
        <f aca="false">IF(OR(F209="",G209="",F209=0),"",G209/F209)</f>
        <v/>
      </c>
      <c r="K209" s="15" t="str">
        <f aca="false">IF(OR(H209="",R209=""),"",IF(H209-R209&lt;=0,"",H209-R209))</f>
        <v/>
      </c>
      <c r="L209" s="16" t="str">
        <f aca="false">IF(OR(K209="",F209="",F209=0),"",K209/F209)</f>
        <v/>
      </c>
      <c r="M209" s="17" t="str">
        <f aca="false">IF(OR(K209="",G209=""),"",G209/K209)</f>
        <v/>
      </c>
      <c r="N209" s="18" t="str">
        <f aca="false">IF(B209="","",IF(COUNTIF(Veículos!$A$5:$A$54,B209)=0,"Placa não cadastrada",IF(U209="","OK",LEFT(U209,LEN(U209)-2))))</f>
        <v/>
      </c>
      <c r="O209" s="19" t="str">
        <f aca="false">IFERROR(INDEX(Veículos!$D$5:$D$54,MATCH(B209,Veículos!$A$5:$A$54,0)),"")</f>
        <v/>
      </c>
      <c r="P209" s="19" t="str">
        <f aca="false">IFERROR(INDEX(Veículos!$E$5:$E$54,MATCH(B209,Veículos!$A$5:$A$54,0)),"")</f>
        <v/>
      </c>
      <c r="Q209" s="19" t="str">
        <f aca="false">IFERROR(INDEX(Veículos!$F$5:$F$54,MATCH(B209,Veículos!$A$5:$A$54,0)),"")</f>
        <v/>
      </c>
      <c r="R209" s="19" t="str">
        <f aca="false">IF(OR(B209="",COUNTIF($B$4:B208,B209)=0),"",LOOKUP(2,1/($B$4:B208=B209),$H$4:H208))</f>
        <v/>
      </c>
      <c r="S209" s="19" t="str">
        <f aca="false">IF(OR(A209="",E209="",J209=""),"",IFERROR(AVERAGEIFS($J$5:$J$504,$E$5:$E$504,E209,$A$5:$A$504,"&gt;="&amp;DATE(YEAR(A209),MONTH(A209),1),$A$5:$A$504,"&lt;="&amp;EOMONTH(A209,0)),""))</f>
        <v/>
      </c>
      <c r="T209" s="19" t="n">
        <f aca="false">IF(K209="",0,F209)</f>
        <v>0</v>
      </c>
      <c r="U209" s="19" t="str">
        <f aca="false">IF(OR(F209="",O209=""),"",IF(F209&gt;O209,"Litros acima do tanque; ",""))&amp;IF(OR(H209="",R209=""),"",IF(H209&lt;=R209,"Odômetro não avançou; ",""))&amp;IF(OR(L209="",P209=""),"",IF(L209&lt;P209,"Consumo abaixo do esperado; ",""))&amp;IF(OR(L209="",Q209=""),"",IF(L209&gt;Q209,"Consumo acima do esperado; ",""))&amp;IF(OR(J209="",S209=""),"",IF(J209&gt;S209*(1+Parâmetros!$B$4),"Preço acima da média do mês; ",""))</f>
        <v/>
      </c>
    </row>
    <row r="210" customFormat="false" ht="15" hidden="false" customHeight="false" outlineLevel="0" collapsed="false">
      <c r="A210" s="11"/>
      <c r="B210" s="10"/>
      <c r="C210" s="10"/>
      <c r="D210" s="10"/>
      <c r="E210" s="10"/>
      <c r="F210" s="12"/>
      <c r="G210" s="12"/>
      <c r="H210" s="13"/>
      <c r="I210" s="10"/>
      <c r="J210" s="14" t="str">
        <f aca="false">IF(OR(F210="",G210="",F210=0),"",G210/F210)</f>
        <v/>
      </c>
      <c r="K210" s="15" t="str">
        <f aca="false">IF(OR(H210="",R210=""),"",IF(H210-R210&lt;=0,"",H210-R210))</f>
        <v/>
      </c>
      <c r="L210" s="16" t="str">
        <f aca="false">IF(OR(K210="",F210="",F210=0),"",K210/F210)</f>
        <v/>
      </c>
      <c r="M210" s="17" t="str">
        <f aca="false">IF(OR(K210="",G210=""),"",G210/K210)</f>
        <v/>
      </c>
      <c r="N210" s="18" t="str">
        <f aca="false">IF(B210="","",IF(COUNTIF(Veículos!$A$5:$A$54,B210)=0,"Placa não cadastrada",IF(U210="","OK",LEFT(U210,LEN(U210)-2))))</f>
        <v/>
      </c>
      <c r="O210" s="19" t="str">
        <f aca="false">IFERROR(INDEX(Veículos!$D$5:$D$54,MATCH(B210,Veículos!$A$5:$A$54,0)),"")</f>
        <v/>
      </c>
      <c r="P210" s="19" t="str">
        <f aca="false">IFERROR(INDEX(Veículos!$E$5:$E$54,MATCH(B210,Veículos!$A$5:$A$54,0)),"")</f>
        <v/>
      </c>
      <c r="Q210" s="19" t="str">
        <f aca="false">IFERROR(INDEX(Veículos!$F$5:$F$54,MATCH(B210,Veículos!$A$5:$A$54,0)),"")</f>
        <v/>
      </c>
      <c r="R210" s="19" t="str">
        <f aca="false">IF(OR(B210="",COUNTIF($B$4:B209,B210)=0),"",LOOKUP(2,1/($B$4:B209=B210),$H$4:H209))</f>
        <v/>
      </c>
      <c r="S210" s="19" t="str">
        <f aca="false">IF(OR(A210="",E210="",J210=""),"",IFERROR(AVERAGEIFS($J$5:$J$504,$E$5:$E$504,E210,$A$5:$A$504,"&gt;="&amp;DATE(YEAR(A210),MONTH(A210),1),$A$5:$A$504,"&lt;="&amp;EOMONTH(A210,0)),""))</f>
        <v/>
      </c>
      <c r="T210" s="19" t="n">
        <f aca="false">IF(K210="",0,F210)</f>
        <v>0</v>
      </c>
      <c r="U210" s="19" t="str">
        <f aca="false">IF(OR(F210="",O210=""),"",IF(F210&gt;O210,"Litros acima do tanque; ",""))&amp;IF(OR(H210="",R210=""),"",IF(H210&lt;=R210,"Odômetro não avançou; ",""))&amp;IF(OR(L210="",P210=""),"",IF(L210&lt;P210,"Consumo abaixo do esperado; ",""))&amp;IF(OR(L210="",Q210=""),"",IF(L210&gt;Q210,"Consumo acima do esperado; ",""))&amp;IF(OR(J210="",S210=""),"",IF(J210&gt;S210*(1+Parâmetros!$B$4),"Preço acima da média do mês; ",""))</f>
        <v/>
      </c>
    </row>
    <row r="211" customFormat="false" ht="15" hidden="false" customHeight="false" outlineLevel="0" collapsed="false">
      <c r="A211" s="11"/>
      <c r="B211" s="10"/>
      <c r="C211" s="10"/>
      <c r="D211" s="10"/>
      <c r="E211" s="10"/>
      <c r="F211" s="12"/>
      <c r="G211" s="12"/>
      <c r="H211" s="13"/>
      <c r="I211" s="10"/>
      <c r="J211" s="14" t="str">
        <f aca="false">IF(OR(F211="",G211="",F211=0),"",G211/F211)</f>
        <v/>
      </c>
      <c r="K211" s="15" t="str">
        <f aca="false">IF(OR(H211="",R211=""),"",IF(H211-R211&lt;=0,"",H211-R211))</f>
        <v/>
      </c>
      <c r="L211" s="16" t="str">
        <f aca="false">IF(OR(K211="",F211="",F211=0),"",K211/F211)</f>
        <v/>
      </c>
      <c r="M211" s="17" t="str">
        <f aca="false">IF(OR(K211="",G211=""),"",G211/K211)</f>
        <v/>
      </c>
      <c r="N211" s="18" t="str">
        <f aca="false">IF(B211="","",IF(COUNTIF(Veículos!$A$5:$A$54,B211)=0,"Placa não cadastrada",IF(U211="","OK",LEFT(U211,LEN(U211)-2))))</f>
        <v/>
      </c>
      <c r="O211" s="19" t="str">
        <f aca="false">IFERROR(INDEX(Veículos!$D$5:$D$54,MATCH(B211,Veículos!$A$5:$A$54,0)),"")</f>
        <v/>
      </c>
      <c r="P211" s="19" t="str">
        <f aca="false">IFERROR(INDEX(Veículos!$E$5:$E$54,MATCH(B211,Veículos!$A$5:$A$54,0)),"")</f>
        <v/>
      </c>
      <c r="Q211" s="19" t="str">
        <f aca="false">IFERROR(INDEX(Veículos!$F$5:$F$54,MATCH(B211,Veículos!$A$5:$A$54,0)),"")</f>
        <v/>
      </c>
      <c r="R211" s="19" t="str">
        <f aca="false">IF(OR(B211="",COUNTIF($B$4:B210,B211)=0),"",LOOKUP(2,1/($B$4:B210=B211),$H$4:H210))</f>
        <v/>
      </c>
      <c r="S211" s="19" t="str">
        <f aca="false">IF(OR(A211="",E211="",J211=""),"",IFERROR(AVERAGEIFS($J$5:$J$504,$E$5:$E$504,E211,$A$5:$A$504,"&gt;="&amp;DATE(YEAR(A211),MONTH(A211),1),$A$5:$A$504,"&lt;="&amp;EOMONTH(A211,0)),""))</f>
        <v/>
      </c>
      <c r="T211" s="19" t="n">
        <f aca="false">IF(K211="",0,F211)</f>
        <v>0</v>
      </c>
      <c r="U211" s="19" t="str">
        <f aca="false">IF(OR(F211="",O211=""),"",IF(F211&gt;O211,"Litros acima do tanque; ",""))&amp;IF(OR(H211="",R211=""),"",IF(H211&lt;=R211,"Odômetro não avançou; ",""))&amp;IF(OR(L211="",P211=""),"",IF(L211&lt;P211,"Consumo abaixo do esperado; ",""))&amp;IF(OR(L211="",Q211=""),"",IF(L211&gt;Q211,"Consumo acima do esperado; ",""))&amp;IF(OR(J211="",S211=""),"",IF(J211&gt;S211*(1+Parâmetros!$B$4),"Preço acima da média do mês; ",""))</f>
        <v/>
      </c>
    </row>
    <row r="212" customFormat="false" ht="15" hidden="false" customHeight="false" outlineLevel="0" collapsed="false">
      <c r="A212" s="11"/>
      <c r="B212" s="10"/>
      <c r="C212" s="10"/>
      <c r="D212" s="10"/>
      <c r="E212" s="10"/>
      <c r="F212" s="12"/>
      <c r="G212" s="12"/>
      <c r="H212" s="13"/>
      <c r="I212" s="10"/>
      <c r="J212" s="14" t="str">
        <f aca="false">IF(OR(F212="",G212="",F212=0),"",G212/F212)</f>
        <v/>
      </c>
      <c r="K212" s="15" t="str">
        <f aca="false">IF(OR(H212="",R212=""),"",IF(H212-R212&lt;=0,"",H212-R212))</f>
        <v/>
      </c>
      <c r="L212" s="16" t="str">
        <f aca="false">IF(OR(K212="",F212="",F212=0),"",K212/F212)</f>
        <v/>
      </c>
      <c r="M212" s="17" t="str">
        <f aca="false">IF(OR(K212="",G212=""),"",G212/K212)</f>
        <v/>
      </c>
      <c r="N212" s="18" t="str">
        <f aca="false">IF(B212="","",IF(COUNTIF(Veículos!$A$5:$A$54,B212)=0,"Placa não cadastrada",IF(U212="","OK",LEFT(U212,LEN(U212)-2))))</f>
        <v/>
      </c>
      <c r="O212" s="19" t="str">
        <f aca="false">IFERROR(INDEX(Veículos!$D$5:$D$54,MATCH(B212,Veículos!$A$5:$A$54,0)),"")</f>
        <v/>
      </c>
      <c r="P212" s="19" t="str">
        <f aca="false">IFERROR(INDEX(Veículos!$E$5:$E$54,MATCH(B212,Veículos!$A$5:$A$54,0)),"")</f>
        <v/>
      </c>
      <c r="Q212" s="19" t="str">
        <f aca="false">IFERROR(INDEX(Veículos!$F$5:$F$54,MATCH(B212,Veículos!$A$5:$A$54,0)),"")</f>
        <v/>
      </c>
      <c r="R212" s="19" t="str">
        <f aca="false">IF(OR(B212="",COUNTIF($B$4:B211,B212)=0),"",LOOKUP(2,1/($B$4:B211=B212),$H$4:H211))</f>
        <v/>
      </c>
      <c r="S212" s="19" t="str">
        <f aca="false">IF(OR(A212="",E212="",J212=""),"",IFERROR(AVERAGEIFS($J$5:$J$504,$E$5:$E$504,E212,$A$5:$A$504,"&gt;="&amp;DATE(YEAR(A212),MONTH(A212),1),$A$5:$A$504,"&lt;="&amp;EOMONTH(A212,0)),""))</f>
        <v/>
      </c>
      <c r="T212" s="19" t="n">
        <f aca="false">IF(K212="",0,F212)</f>
        <v>0</v>
      </c>
      <c r="U212" s="19" t="str">
        <f aca="false">IF(OR(F212="",O212=""),"",IF(F212&gt;O212,"Litros acima do tanque; ",""))&amp;IF(OR(H212="",R212=""),"",IF(H212&lt;=R212,"Odômetro não avançou; ",""))&amp;IF(OR(L212="",P212=""),"",IF(L212&lt;P212,"Consumo abaixo do esperado; ",""))&amp;IF(OR(L212="",Q212=""),"",IF(L212&gt;Q212,"Consumo acima do esperado; ",""))&amp;IF(OR(J212="",S212=""),"",IF(J212&gt;S212*(1+Parâmetros!$B$4),"Preço acima da média do mês; ",""))</f>
        <v/>
      </c>
    </row>
    <row r="213" customFormat="false" ht="15" hidden="false" customHeight="false" outlineLevel="0" collapsed="false">
      <c r="A213" s="11"/>
      <c r="B213" s="10"/>
      <c r="C213" s="10"/>
      <c r="D213" s="10"/>
      <c r="E213" s="10"/>
      <c r="F213" s="12"/>
      <c r="G213" s="12"/>
      <c r="H213" s="13"/>
      <c r="I213" s="10"/>
      <c r="J213" s="14" t="str">
        <f aca="false">IF(OR(F213="",G213="",F213=0),"",G213/F213)</f>
        <v/>
      </c>
      <c r="K213" s="15" t="str">
        <f aca="false">IF(OR(H213="",R213=""),"",IF(H213-R213&lt;=0,"",H213-R213))</f>
        <v/>
      </c>
      <c r="L213" s="16" t="str">
        <f aca="false">IF(OR(K213="",F213="",F213=0),"",K213/F213)</f>
        <v/>
      </c>
      <c r="M213" s="17" t="str">
        <f aca="false">IF(OR(K213="",G213=""),"",G213/K213)</f>
        <v/>
      </c>
      <c r="N213" s="18" t="str">
        <f aca="false">IF(B213="","",IF(COUNTIF(Veículos!$A$5:$A$54,B213)=0,"Placa não cadastrada",IF(U213="","OK",LEFT(U213,LEN(U213)-2))))</f>
        <v/>
      </c>
      <c r="O213" s="19" t="str">
        <f aca="false">IFERROR(INDEX(Veículos!$D$5:$D$54,MATCH(B213,Veículos!$A$5:$A$54,0)),"")</f>
        <v/>
      </c>
      <c r="P213" s="19" t="str">
        <f aca="false">IFERROR(INDEX(Veículos!$E$5:$E$54,MATCH(B213,Veículos!$A$5:$A$54,0)),"")</f>
        <v/>
      </c>
      <c r="Q213" s="19" t="str">
        <f aca="false">IFERROR(INDEX(Veículos!$F$5:$F$54,MATCH(B213,Veículos!$A$5:$A$54,0)),"")</f>
        <v/>
      </c>
      <c r="R213" s="19" t="str">
        <f aca="false">IF(OR(B213="",COUNTIF($B$4:B212,B213)=0),"",LOOKUP(2,1/($B$4:B212=B213),$H$4:H212))</f>
        <v/>
      </c>
      <c r="S213" s="19" t="str">
        <f aca="false">IF(OR(A213="",E213="",J213=""),"",IFERROR(AVERAGEIFS($J$5:$J$504,$E$5:$E$504,E213,$A$5:$A$504,"&gt;="&amp;DATE(YEAR(A213),MONTH(A213),1),$A$5:$A$504,"&lt;="&amp;EOMONTH(A213,0)),""))</f>
        <v/>
      </c>
      <c r="T213" s="19" t="n">
        <f aca="false">IF(K213="",0,F213)</f>
        <v>0</v>
      </c>
      <c r="U213" s="19" t="str">
        <f aca="false">IF(OR(F213="",O213=""),"",IF(F213&gt;O213,"Litros acima do tanque; ",""))&amp;IF(OR(H213="",R213=""),"",IF(H213&lt;=R213,"Odômetro não avançou; ",""))&amp;IF(OR(L213="",P213=""),"",IF(L213&lt;P213,"Consumo abaixo do esperado; ",""))&amp;IF(OR(L213="",Q213=""),"",IF(L213&gt;Q213,"Consumo acima do esperado; ",""))&amp;IF(OR(J213="",S213=""),"",IF(J213&gt;S213*(1+Parâmetros!$B$4),"Preço acima da média do mês; ",""))</f>
        <v/>
      </c>
    </row>
    <row r="214" customFormat="false" ht="15" hidden="false" customHeight="false" outlineLevel="0" collapsed="false">
      <c r="A214" s="11"/>
      <c r="B214" s="10"/>
      <c r="C214" s="10"/>
      <c r="D214" s="10"/>
      <c r="E214" s="10"/>
      <c r="F214" s="12"/>
      <c r="G214" s="12"/>
      <c r="H214" s="13"/>
      <c r="I214" s="10"/>
      <c r="J214" s="14" t="str">
        <f aca="false">IF(OR(F214="",G214="",F214=0),"",G214/F214)</f>
        <v/>
      </c>
      <c r="K214" s="15" t="str">
        <f aca="false">IF(OR(H214="",R214=""),"",IF(H214-R214&lt;=0,"",H214-R214))</f>
        <v/>
      </c>
      <c r="L214" s="16" t="str">
        <f aca="false">IF(OR(K214="",F214="",F214=0),"",K214/F214)</f>
        <v/>
      </c>
      <c r="M214" s="17" t="str">
        <f aca="false">IF(OR(K214="",G214=""),"",G214/K214)</f>
        <v/>
      </c>
      <c r="N214" s="18" t="str">
        <f aca="false">IF(B214="","",IF(COUNTIF(Veículos!$A$5:$A$54,B214)=0,"Placa não cadastrada",IF(U214="","OK",LEFT(U214,LEN(U214)-2))))</f>
        <v/>
      </c>
      <c r="O214" s="19" t="str">
        <f aca="false">IFERROR(INDEX(Veículos!$D$5:$D$54,MATCH(B214,Veículos!$A$5:$A$54,0)),"")</f>
        <v/>
      </c>
      <c r="P214" s="19" t="str">
        <f aca="false">IFERROR(INDEX(Veículos!$E$5:$E$54,MATCH(B214,Veículos!$A$5:$A$54,0)),"")</f>
        <v/>
      </c>
      <c r="Q214" s="19" t="str">
        <f aca="false">IFERROR(INDEX(Veículos!$F$5:$F$54,MATCH(B214,Veículos!$A$5:$A$54,0)),"")</f>
        <v/>
      </c>
      <c r="R214" s="19" t="str">
        <f aca="false">IF(OR(B214="",COUNTIF($B$4:B213,B214)=0),"",LOOKUP(2,1/($B$4:B213=B214),$H$4:H213))</f>
        <v/>
      </c>
      <c r="S214" s="19" t="str">
        <f aca="false">IF(OR(A214="",E214="",J214=""),"",IFERROR(AVERAGEIFS($J$5:$J$504,$E$5:$E$504,E214,$A$5:$A$504,"&gt;="&amp;DATE(YEAR(A214),MONTH(A214),1),$A$5:$A$504,"&lt;="&amp;EOMONTH(A214,0)),""))</f>
        <v/>
      </c>
      <c r="T214" s="19" t="n">
        <f aca="false">IF(K214="",0,F214)</f>
        <v>0</v>
      </c>
      <c r="U214" s="19" t="str">
        <f aca="false">IF(OR(F214="",O214=""),"",IF(F214&gt;O214,"Litros acima do tanque; ",""))&amp;IF(OR(H214="",R214=""),"",IF(H214&lt;=R214,"Odômetro não avançou; ",""))&amp;IF(OR(L214="",P214=""),"",IF(L214&lt;P214,"Consumo abaixo do esperado; ",""))&amp;IF(OR(L214="",Q214=""),"",IF(L214&gt;Q214,"Consumo acima do esperado; ",""))&amp;IF(OR(J214="",S214=""),"",IF(J214&gt;S214*(1+Parâmetros!$B$4),"Preço acima da média do mês; ",""))</f>
        <v/>
      </c>
    </row>
    <row r="215" customFormat="false" ht="15" hidden="false" customHeight="false" outlineLevel="0" collapsed="false">
      <c r="A215" s="11"/>
      <c r="B215" s="10"/>
      <c r="C215" s="10"/>
      <c r="D215" s="10"/>
      <c r="E215" s="10"/>
      <c r="F215" s="12"/>
      <c r="G215" s="12"/>
      <c r="H215" s="13"/>
      <c r="I215" s="10"/>
      <c r="J215" s="14" t="str">
        <f aca="false">IF(OR(F215="",G215="",F215=0),"",G215/F215)</f>
        <v/>
      </c>
      <c r="K215" s="15" t="str">
        <f aca="false">IF(OR(H215="",R215=""),"",IF(H215-R215&lt;=0,"",H215-R215))</f>
        <v/>
      </c>
      <c r="L215" s="16" t="str">
        <f aca="false">IF(OR(K215="",F215="",F215=0),"",K215/F215)</f>
        <v/>
      </c>
      <c r="M215" s="17" t="str">
        <f aca="false">IF(OR(K215="",G215=""),"",G215/K215)</f>
        <v/>
      </c>
      <c r="N215" s="18" t="str">
        <f aca="false">IF(B215="","",IF(COUNTIF(Veículos!$A$5:$A$54,B215)=0,"Placa não cadastrada",IF(U215="","OK",LEFT(U215,LEN(U215)-2))))</f>
        <v/>
      </c>
      <c r="O215" s="19" t="str">
        <f aca="false">IFERROR(INDEX(Veículos!$D$5:$D$54,MATCH(B215,Veículos!$A$5:$A$54,0)),"")</f>
        <v/>
      </c>
      <c r="P215" s="19" t="str">
        <f aca="false">IFERROR(INDEX(Veículos!$E$5:$E$54,MATCH(B215,Veículos!$A$5:$A$54,0)),"")</f>
        <v/>
      </c>
      <c r="Q215" s="19" t="str">
        <f aca="false">IFERROR(INDEX(Veículos!$F$5:$F$54,MATCH(B215,Veículos!$A$5:$A$54,0)),"")</f>
        <v/>
      </c>
      <c r="R215" s="19" t="str">
        <f aca="false">IF(OR(B215="",COUNTIF($B$4:B214,B215)=0),"",LOOKUP(2,1/($B$4:B214=B215),$H$4:H214))</f>
        <v/>
      </c>
      <c r="S215" s="19" t="str">
        <f aca="false">IF(OR(A215="",E215="",J215=""),"",IFERROR(AVERAGEIFS($J$5:$J$504,$E$5:$E$504,E215,$A$5:$A$504,"&gt;="&amp;DATE(YEAR(A215),MONTH(A215),1),$A$5:$A$504,"&lt;="&amp;EOMONTH(A215,0)),""))</f>
        <v/>
      </c>
      <c r="T215" s="19" t="n">
        <f aca="false">IF(K215="",0,F215)</f>
        <v>0</v>
      </c>
      <c r="U215" s="19" t="str">
        <f aca="false">IF(OR(F215="",O215=""),"",IF(F215&gt;O215,"Litros acima do tanque; ",""))&amp;IF(OR(H215="",R215=""),"",IF(H215&lt;=R215,"Odômetro não avançou; ",""))&amp;IF(OR(L215="",P215=""),"",IF(L215&lt;P215,"Consumo abaixo do esperado; ",""))&amp;IF(OR(L215="",Q215=""),"",IF(L215&gt;Q215,"Consumo acima do esperado; ",""))&amp;IF(OR(J215="",S215=""),"",IF(J215&gt;S215*(1+Parâmetros!$B$4),"Preço acima da média do mês; ",""))</f>
        <v/>
      </c>
    </row>
    <row r="216" customFormat="false" ht="15" hidden="false" customHeight="false" outlineLevel="0" collapsed="false">
      <c r="A216" s="11"/>
      <c r="B216" s="10"/>
      <c r="C216" s="10"/>
      <c r="D216" s="10"/>
      <c r="E216" s="10"/>
      <c r="F216" s="12"/>
      <c r="G216" s="12"/>
      <c r="H216" s="13"/>
      <c r="I216" s="10"/>
      <c r="J216" s="14" t="str">
        <f aca="false">IF(OR(F216="",G216="",F216=0),"",G216/F216)</f>
        <v/>
      </c>
      <c r="K216" s="15" t="str">
        <f aca="false">IF(OR(H216="",R216=""),"",IF(H216-R216&lt;=0,"",H216-R216))</f>
        <v/>
      </c>
      <c r="L216" s="16" t="str">
        <f aca="false">IF(OR(K216="",F216="",F216=0),"",K216/F216)</f>
        <v/>
      </c>
      <c r="M216" s="17" t="str">
        <f aca="false">IF(OR(K216="",G216=""),"",G216/K216)</f>
        <v/>
      </c>
      <c r="N216" s="18" t="str">
        <f aca="false">IF(B216="","",IF(COUNTIF(Veículos!$A$5:$A$54,B216)=0,"Placa não cadastrada",IF(U216="","OK",LEFT(U216,LEN(U216)-2))))</f>
        <v/>
      </c>
      <c r="O216" s="19" t="str">
        <f aca="false">IFERROR(INDEX(Veículos!$D$5:$D$54,MATCH(B216,Veículos!$A$5:$A$54,0)),"")</f>
        <v/>
      </c>
      <c r="P216" s="19" t="str">
        <f aca="false">IFERROR(INDEX(Veículos!$E$5:$E$54,MATCH(B216,Veículos!$A$5:$A$54,0)),"")</f>
        <v/>
      </c>
      <c r="Q216" s="19" t="str">
        <f aca="false">IFERROR(INDEX(Veículos!$F$5:$F$54,MATCH(B216,Veículos!$A$5:$A$54,0)),"")</f>
        <v/>
      </c>
      <c r="R216" s="19" t="str">
        <f aca="false">IF(OR(B216="",COUNTIF($B$4:B215,B216)=0),"",LOOKUP(2,1/($B$4:B215=B216),$H$4:H215))</f>
        <v/>
      </c>
      <c r="S216" s="19" t="str">
        <f aca="false">IF(OR(A216="",E216="",J216=""),"",IFERROR(AVERAGEIFS($J$5:$J$504,$E$5:$E$504,E216,$A$5:$A$504,"&gt;="&amp;DATE(YEAR(A216),MONTH(A216),1),$A$5:$A$504,"&lt;="&amp;EOMONTH(A216,0)),""))</f>
        <v/>
      </c>
      <c r="T216" s="19" t="n">
        <f aca="false">IF(K216="",0,F216)</f>
        <v>0</v>
      </c>
      <c r="U216" s="19" t="str">
        <f aca="false">IF(OR(F216="",O216=""),"",IF(F216&gt;O216,"Litros acima do tanque; ",""))&amp;IF(OR(H216="",R216=""),"",IF(H216&lt;=R216,"Odômetro não avançou; ",""))&amp;IF(OR(L216="",P216=""),"",IF(L216&lt;P216,"Consumo abaixo do esperado; ",""))&amp;IF(OR(L216="",Q216=""),"",IF(L216&gt;Q216,"Consumo acima do esperado; ",""))&amp;IF(OR(J216="",S216=""),"",IF(J216&gt;S216*(1+Parâmetros!$B$4),"Preço acima da média do mês; ",""))</f>
        <v/>
      </c>
    </row>
    <row r="217" customFormat="false" ht="15" hidden="false" customHeight="false" outlineLevel="0" collapsed="false">
      <c r="A217" s="11"/>
      <c r="B217" s="10"/>
      <c r="C217" s="10"/>
      <c r="D217" s="10"/>
      <c r="E217" s="10"/>
      <c r="F217" s="12"/>
      <c r="G217" s="12"/>
      <c r="H217" s="13"/>
      <c r="I217" s="10"/>
      <c r="J217" s="14" t="str">
        <f aca="false">IF(OR(F217="",G217="",F217=0),"",G217/F217)</f>
        <v/>
      </c>
      <c r="K217" s="15" t="str">
        <f aca="false">IF(OR(H217="",R217=""),"",IF(H217-R217&lt;=0,"",H217-R217))</f>
        <v/>
      </c>
      <c r="L217" s="16" t="str">
        <f aca="false">IF(OR(K217="",F217="",F217=0),"",K217/F217)</f>
        <v/>
      </c>
      <c r="M217" s="17" t="str">
        <f aca="false">IF(OR(K217="",G217=""),"",G217/K217)</f>
        <v/>
      </c>
      <c r="N217" s="18" t="str">
        <f aca="false">IF(B217="","",IF(COUNTIF(Veículos!$A$5:$A$54,B217)=0,"Placa não cadastrada",IF(U217="","OK",LEFT(U217,LEN(U217)-2))))</f>
        <v/>
      </c>
      <c r="O217" s="19" t="str">
        <f aca="false">IFERROR(INDEX(Veículos!$D$5:$D$54,MATCH(B217,Veículos!$A$5:$A$54,0)),"")</f>
        <v/>
      </c>
      <c r="P217" s="19" t="str">
        <f aca="false">IFERROR(INDEX(Veículos!$E$5:$E$54,MATCH(B217,Veículos!$A$5:$A$54,0)),"")</f>
        <v/>
      </c>
      <c r="Q217" s="19" t="str">
        <f aca="false">IFERROR(INDEX(Veículos!$F$5:$F$54,MATCH(B217,Veículos!$A$5:$A$54,0)),"")</f>
        <v/>
      </c>
      <c r="R217" s="19" t="str">
        <f aca="false">IF(OR(B217="",COUNTIF($B$4:B216,B217)=0),"",LOOKUP(2,1/($B$4:B216=B217),$H$4:H216))</f>
        <v/>
      </c>
      <c r="S217" s="19" t="str">
        <f aca="false">IF(OR(A217="",E217="",J217=""),"",IFERROR(AVERAGEIFS($J$5:$J$504,$E$5:$E$504,E217,$A$5:$A$504,"&gt;="&amp;DATE(YEAR(A217),MONTH(A217),1),$A$5:$A$504,"&lt;="&amp;EOMONTH(A217,0)),""))</f>
        <v/>
      </c>
      <c r="T217" s="19" t="n">
        <f aca="false">IF(K217="",0,F217)</f>
        <v>0</v>
      </c>
      <c r="U217" s="19" t="str">
        <f aca="false">IF(OR(F217="",O217=""),"",IF(F217&gt;O217,"Litros acima do tanque; ",""))&amp;IF(OR(H217="",R217=""),"",IF(H217&lt;=R217,"Odômetro não avançou; ",""))&amp;IF(OR(L217="",P217=""),"",IF(L217&lt;P217,"Consumo abaixo do esperado; ",""))&amp;IF(OR(L217="",Q217=""),"",IF(L217&gt;Q217,"Consumo acima do esperado; ",""))&amp;IF(OR(J217="",S217=""),"",IF(J217&gt;S217*(1+Parâmetros!$B$4),"Preço acima da média do mês; ",""))</f>
        <v/>
      </c>
    </row>
    <row r="218" customFormat="false" ht="15" hidden="false" customHeight="false" outlineLevel="0" collapsed="false">
      <c r="A218" s="11"/>
      <c r="B218" s="10"/>
      <c r="C218" s="10"/>
      <c r="D218" s="10"/>
      <c r="E218" s="10"/>
      <c r="F218" s="12"/>
      <c r="G218" s="12"/>
      <c r="H218" s="13"/>
      <c r="I218" s="10"/>
      <c r="J218" s="14" t="str">
        <f aca="false">IF(OR(F218="",G218="",F218=0),"",G218/F218)</f>
        <v/>
      </c>
      <c r="K218" s="15" t="str">
        <f aca="false">IF(OR(H218="",R218=""),"",IF(H218-R218&lt;=0,"",H218-R218))</f>
        <v/>
      </c>
      <c r="L218" s="16" t="str">
        <f aca="false">IF(OR(K218="",F218="",F218=0),"",K218/F218)</f>
        <v/>
      </c>
      <c r="M218" s="17" t="str">
        <f aca="false">IF(OR(K218="",G218=""),"",G218/K218)</f>
        <v/>
      </c>
      <c r="N218" s="18" t="str">
        <f aca="false">IF(B218="","",IF(COUNTIF(Veículos!$A$5:$A$54,B218)=0,"Placa não cadastrada",IF(U218="","OK",LEFT(U218,LEN(U218)-2))))</f>
        <v/>
      </c>
      <c r="O218" s="19" t="str">
        <f aca="false">IFERROR(INDEX(Veículos!$D$5:$D$54,MATCH(B218,Veículos!$A$5:$A$54,0)),"")</f>
        <v/>
      </c>
      <c r="P218" s="19" t="str">
        <f aca="false">IFERROR(INDEX(Veículos!$E$5:$E$54,MATCH(B218,Veículos!$A$5:$A$54,0)),"")</f>
        <v/>
      </c>
      <c r="Q218" s="19" t="str">
        <f aca="false">IFERROR(INDEX(Veículos!$F$5:$F$54,MATCH(B218,Veículos!$A$5:$A$54,0)),"")</f>
        <v/>
      </c>
      <c r="R218" s="19" t="str">
        <f aca="false">IF(OR(B218="",COUNTIF($B$4:B217,B218)=0),"",LOOKUP(2,1/($B$4:B217=B218),$H$4:H217))</f>
        <v/>
      </c>
      <c r="S218" s="19" t="str">
        <f aca="false">IF(OR(A218="",E218="",J218=""),"",IFERROR(AVERAGEIFS($J$5:$J$504,$E$5:$E$504,E218,$A$5:$A$504,"&gt;="&amp;DATE(YEAR(A218),MONTH(A218),1),$A$5:$A$504,"&lt;="&amp;EOMONTH(A218,0)),""))</f>
        <v/>
      </c>
      <c r="T218" s="19" t="n">
        <f aca="false">IF(K218="",0,F218)</f>
        <v>0</v>
      </c>
      <c r="U218" s="19" t="str">
        <f aca="false">IF(OR(F218="",O218=""),"",IF(F218&gt;O218,"Litros acima do tanque; ",""))&amp;IF(OR(H218="",R218=""),"",IF(H218&lt;=R218,"Odômetro não avançou; ",""))&amp;IF(OR(L218="",P218=""),"",IF(L218&lt;P218,"Consumo abaixo do esperado; ",""))&amp;IF(OR(L218="",Q218=""),"",IF(L218&gt;Q218,"Consumo acima do esperado; ",""))&amp;IF(OR(J218="",S218=""),"",IF(J218&gt;S218*(1+Parâmetros!$B$4),"Preço acima da média do mês; ",""))</f>
        <v/>
      </c>
    </row>
    <row r="219" customFormat="false" ht="15" hidden="false" customHeight="false" outlineLevel="0" collapsed="false">
      <c r="A219" s="11"/>
      <c r="B219" s="10"/>
      <c r="C219" s="10"/>
      <c r="D219" s="10"/>
      <c r="E219" s="10"/>
      <c r="F219" s="12"/>
      <c r="G219" s="12"/>
      <c r="H219" s="13"/>
      <c r="I219" s="10"/>
      <c r="J219" s="14" t="str">
        <f aca="false">IF(OR(F219="",G219="",F219=0),"",G219/F219)</f>
        <v/>
      </c>
      <c r="K219" s="15" t="str">
        <f aca="false">IF(OR(H219="",R219=""),"",IF(H219-R219&lt;=0,"",H219-R219))</f>
        <v/>
      </c>
      <c r="L219" s="16" t="str">
        <f aca="false">IF(OR(K219="",F219="",F219=0),"",K219/F219)</f>
        <v/>
      </c>
      <c r="M219" s="17" t="str">
        <f aca="false">IF(OR(K219="",G219=""),"",G219/K219)</f>
        <v/>
      </c>
      <c r="N219" s="18" t="str">
        <f aca="false">IF(B219="","",IF(COUNTIF(Veículos!$A$5:$A$54,B219)=0,"Placa não cadastrada",IF(U219="","OK",LEFT(U219,LEN(U219)-2))))</f>
        <v/>
      </c>
      <c r="O219" s="19" t="str">
        <f aca="false">IFERROR(INDEX(Veículos!$D$5:$D$54,MATCH(B219,Veículos!$A$5:$A$54,0)),"")</f>
        <v/>
      </c>
      <c r="P219" s="19" t="str">
        <f aca="false">IFERROR(INDEX(Veículos!$E$5:$E$54,MATCH(B219,Veículos!$A$5:$A$54,0)),"")</f>
        <v/>
      </c>
      <c r="Q219" s="19" t="str">
        <f aca="false">IFERROR(INDEX(Veículos!$F$5:$F$54,MATCH(B219,Veículos!$A$5:$A$54,0)),"")</f>
        <v/>
      </c>
      <c r="R219" s="19" t="str">
        <f aca="false">IF(OR(B219="",COUNTIF($B$4:B218,B219)=0),"",LOOKUP(2,1/($B$4:B218=B219),$H$4:H218))</f>
        <v/>
      </c>
      <c r="S219" s="19" t="str">
        <f aca="false">IF(OR(A219="",E219="",J219=""),"",IFERROR(AVERAGEIFS($J$5:$J$504,$E$5:$E$504,E219,$A$5:$A$504,"&gt;="&amp;DATE(YEAR(A219),MONTH(A219),1),$A$5:$A$504,"&lt;="&amp;EOMONTH(A219,0)),""))</f>
        <v/>
      </c>
      <c r="T219" s="19" t="n">
        <f aca="false">IF(K219="",0,F219)</f>
        <v>0</v>
      </c>
      <c r="U219" s="19" t="str">
        <f aca="false">IF(OR(F219="",O219=""),"",IF(F219&gt;O219,"Litros acima do tanque; ",""))&amp;IF(OR(H219="",R219=""),"",IF(H219&lt;=R219,"Odômetro não avançou; ",""))&amp;IF(OR(L219="",P219=""),"",IF(L219&lt;P219,"Consumo abaixo do esperado; ",""))&amp;IF(OR(L219="",Q219=""),"",IF(L219&gt;Q219,"Consumo acima do esperado; ",""))&amp;IF(OR(J219="",S219=""),"",IF(J219&gt;S219*(1+Parâmetros!$B$4),"Preço acima da média do mês; ",""))</f>
        <v/>
      </c>
    </row>
    <row r="220" customFormat="false" ht="15" hidden="false" customHeight="false" outlineLevel="0" collapsed="false">
      <c r="A220" s="11"/>
      <c r="B220" s="10"/>
      <c r="C220" s="10"/>
      <c r="D220" s="10"/>
      <c r="E220" s="10"/>
      <c r="F220" s="12"/>
      <c r="G220" s="12"/>
      <c r="H220" s="13"/>
      <c r="I220" s="10"/>
      <c r="J220" s="14" t="str">
        <f aca="false">IF(OR(F220="",G220="",F220=0),"",G220/F220)</f>
        <v/>
      </c>
      <c r="K220" s="15" t="str">
        <f aca="false">IF(OR(H220="",R220=""),"",IF(H220-R220&lt;=0,"",H220-R220))</f>
        <v/>
      </c>
      <c r="L220" s="16" t="str">
        <f aca="false">IF(OR(K220="",F220="",F220=0),"",K220/F220)</f>
        <v/>
      </c>
      <c r="M220" s="17" t="str">
        <f aca="false">IF(OR(K220="",G220=""),"",G220/K220)</f>
        <v/>
      </c>
      <c r="N220" s="18" t="str">
        <f aca="false">IF(B220="","",IF(COUNTIF(Veículos!$A$5:$A$54,B220)=0,"Placa não cadastrada",IF(U220="","OK",LEFT(U220,LEN(U220)-2))))</f>
        <v/>
      </c>
      <c r="O220" s="19" t="str">
        <f aca="false">IFERROR(INDEX(Veículos!$D$5:$D$54,MATCH(B220,Veículos!$A$5:$A$54,0)),"")</f>
        <v/>
      </c>
      <c r="P220" s="19" t="str">
        <f aca="false">IFERROR(INDEX(Veículos!$E$5:$E$54,MATCH(B220,Veículos!$A$5:$A$54,0)),"")</f>
        <v/>
      </c>
      <c r="Q220" s="19" t="str">
        <f aca="false">IFERROR(INDEX(Veículos!$F$5:$F$54,MATCH(B220,Veículos!$A$5:$A$54,0)),"")</f>
        <v/>
      </c>
      <c r="R220" s="19" t="str">
        <f aca="false">IF(OR(B220="",COUNTIF($B$4:B219,B220)=0),"",LOOKUP(2,1/($B$4:B219=B220),$H$4:H219))</f>
        <v/>
      </c>
      <c r="S220" s="19" t="str">
        <f aca="false">IF(OR(A220="",E220="",J220=""),"",IFERROR(AVERAGEIFS($J$5:$J$504,$E$5:$E$504,E220,$A$5:$A$504,"&gt;="&amp;DATE(YEAR(A220),MONTH(A220),1),$A$5:$A$504,"&lt;="&amp;EOMONTH(A220,0)),""))</f>
        <v/>
      </c>
      <c r="T220" s="19" t="n">
        <f aca="false">IF(K220="",0,F220)</f>
        <v>0</v>
      </c>
      <c r="U220" s="19" t="str">
        <f aca="false">IF(OR(F220="",O220=""),"",IF(F220&gt;O220,"Litros acima do tanque; ",""))&amp;IF(OR(H220="",R220=""),"",IF(H220&lt;=R220,"Odômetro não avançou; ",""))&amp;IF(OR(L220="",P220=""),"",IF(L220&lt;P220,"Consumo abaixo do esperado; ",""))&amp;IF(OR(L220="",Q220=""),"",IF(L220&gt;Q220,"Consumo acima do esperado; ",""))&amp;IF(OR(J220="",S220=""),"",IF(J220&gt;S220*(1+Parâmetros!$B$4),"Preço acima da média do mês; ",""))</f>
        <v/>
      </c>
    </row>
    <row r="221" customFormat="false" ht="15" hidden="false" customHeight="false" outlineLevel="0" collapsed="false">
      <c r="A221" s="11"/>
      <c r="B221" s="10"/>
      <c r="C221" s="10"/>
      <c r="D221" s="10"/>
      <c r="E221" s="10"/>
      <c r="F221" s="12"/>
      <c r="G221" s="12"/>
      <c r="H221" s="13"/>
      <c r="I221" s="10"/>
      <c r="J221" s="14" t="str">
        <f aca="false">IF(OR(F221="",G221="",F221=0),"",G221/F221)</f>
        <v/>
      </c>
      <c r="K221" s="15" t="str">
        <f aca="false">IF(OR(H221="",R221=""),"",IF(H221-R221&lt;=0,"",H221-R221))</f>
        <v/>
      </c>
      <c r="L221" s="16" t="str">
        <f aca="false">IF(OR(K221="",F221="",F221=0),"",K221/F221)</f>
        <v/>
      </c>
      <c r="M221" s="17" t="str">
        <f aca="false">IF(OR(K221="",G221=""),"",G221/K221)</f>
        <v/>
      </c>
      <c r="N221" s="18" t="str">
        <f aca="false">IF(B221="","",IF(COUNTIF(Veículos!$A$5:$A$54,B221)=0,"Placa não cadastrada",IF(U221="","OK",LEFT(U221,LEN(U221)-2))))</f>
        <v/>
      </c>
      <c r="O221" s="19" t="str">
        <f aca="false">IFERROR(INDEX(Veículos!$D$5:$D$54,MATCH(B221,Veículos!$A$5:$A$54,0)),"")</f>
        <v/>
      </c>
      <c r="P221" s="19" t="str">
        <f aca="false">IFERROR(INDEX(Veículos!$E$5:$E$54,MATCH(B221,Veículos!$A$5:$A$54,0)),"")</f>
        <v/>
      </c>
      <c r="Q221" s="19" t="str">
        <f aca="false">IFERROR(INDEX(Veículos!$F$5:$F$54,MATCH(B221,Veículos!$A$5:$A$54,0)),"")</f>
        <v/>
      </c>
      <c r="R221" s="19" t="str">
        <f aca="false">IF(OR(B221="",COUNTIF($B$4:B220,B221)=0),"",LOOKUP(2,1/($B$4:B220=B221),$H$4:H220))</f>
        <v/>
      </c>
      <c r="S221" s="19" t="str">
        <f aca="false">IF(OR(A221="",E221="",J221=""),"",IFERROR(AVERAGEIFS($J$5:$J$504,$E$5:$E$504,E221,$A$5:$A$504,"&gt;="&amp;DATE(YEAR(A221),MONTH(A221),1),$A$5:$A$504,"&lt;="&amp;EOMONTH(A221,0)),""))</f>
        <v/>
      </c>
      <c r="T221" s="19" t="n">
        <f aca="false">IF(K221="",0,F221)</f>
        <v>0</v>
      </c>
      <c r="U221" s="19" t="str">
        <f aca="false">IF(OR(F221="",O221=""),"",IF(F221&gt;O221,"Litros acima do tanque; ",""))&amp;IF(OR(H221="",R221=""),"",IF(H221&lt;=R221,"Odômetro não avançou; ",""))&amp;IF(OR(L221="",P221=""),"",IF(L221&lt;P221,"Consumo abaixo do esperado; ",""))&amp;IF(OR(L221="",Q221=""),"",IF(L221&gt;Q221,"Consumo acima do esperado; ",""))&amp;IF(OR(J221="",S221=""),"",IF(J221&gt;S221*(1+Parâmetros!$B$4),"Preço acima da média do mês; ",""))</f>
        <v/>
      </c>
    </row>
    <row r="222" customFormat="false" ht="15" hidden="false" customHeight="false" outlineLevel="0" collapsed="false">
      <c r="A222" s="11"/>
      <c r="B222" s="10"/>
      <c r="C222" s="10"/>
      <c r="D222" s="10"/>
      <c r="E222" s="10"/>
      <c r="F222" s="12"/>
      <c r="G222" s="12"/>
      <c r="H222" s="13"/>
      <c r="I222" s="10"/>
      <c r="J222" s="14" t="str">
        <f aca="false">IF(OR(F222="",G222="",F222=0),"",G222/F222)</f>
        <v/>
      </c>
      <c r="K222" s="15" t="str">
        <f aca="false">IF(OR(H222="",R222=""),"",IF(H222-R222&lt;=0,"",H222-R222))</f>
        <v/>
      </c>
      <c r="L222" s="16" t="str">
        <f aca="false">IF(OR(K222="",F222="",F222=0),"",K222/F222)</f>
        <v/>
      </c>
      <c r="M222" s="17" t="str">
        <f aca="false">IF(OR(K222="",G222=""),"",G222/K222)</f>
        <v/>
      </c>
      <c r="N222" s="18" t="str">
        <f aca="false">IF(B222="","",IF(COUNTIF(Veículos!$A$5:$A$54,B222)=0,"Placa não cadastrada",IF(U222="","OK",LEFT(U222,LEN(U222)-2))))</f>
        <v/>
      </c>
      <c r="O222" s="19" t="str">
        <f aca="false">IFERROR(INDEX(Veículos!$D$5:$D$54,MATCH(B222,Veículos!$A$5:$A$54,0)),"")</f>
        <v/>
      </c>
      <c r="P222" s="19" t="str">
        <f aca="false">IFERROR(INDEX(Veículos!$E$5:$E$54,MATCH(B222,Veículos!$A$5:$A$54,0)),"")</f>
        <v/>
      </c>
      <c r="Q222" s="19" t="str">
        <f aca="false">IFERROR(INDEX(Veículos!$F$5:$F$54,MATCH(B222,Veículos!$A$5:$A$54,0)),"")</f>
        <v/>
      </c>
      <c r="R222" s="19" t="str">
        <f aca="false">IF(OR(B222="",COUNTIF($B$4:B221,B222)=0),"",LOOKUP(2,1/($B$4:B221=B222),$H$4:H221))</f>
        <v/>
      </c>
      <c r="S222" s="19" t="str">
        <f aca="false">IF(OR(A222="",E222="",J222=""),"",IFERROR(AVERAGEIFS($J$5:$J$504,$E$5:$E$504,E222,$A$5:$A$504,"&gt;="&amp;DATE(YEAR(A222),MONTH(A222),1),$A$5:$A$504,"&lt;="&amp;EOMONTH(A222,0)),""))</f>
        <v/>
      </c>
      <c r="T222" s="19" t="n">
        <f aca="false">IF(K222="",0,F222)</f>
        <v>0</v>
      </c>
      <c r="U222" s="19" t="str">
        <f aca="false">IF(OR(F222="",O222=""),"",IF(F222&gt;O222,"Litros acima do tanque; ",""))&amp;IF(OR(H222="",R222=""),"",IF(H222&lt;=R222,"Odômetro não avançou; ",""))&amp;IF(OR(L222="",P222=""),"",IF(L222&lt;P222,"Consumo abaixo do esperado; ",""))&amp;IF(OR(L222="",Q222=""),"",IF(L222&gt;Q222,"Consumo acima do esperado; ",""))&amp;IF(OR(J222="",S222=""),"",IF(J222&gt;S222*(1+Parâmetros!$B$4),"Preço acima da média do mês; ",""))</f>
        <v/>
      </c>
    </row>
    <row r="223" customFormat="false" ht="15" hidden="false" customHeight="false" outlineLevel="0" collapsed="false">
      <c r="A223" s="11"/>
      <c r="B223" s="10"/>
      <c r="C223" s="10"/>
      <c r="D223" s="10"/>
      <c r="E223" s="10"/>
      <c r="F223" s="12"/>
      <c r="G223" s="12"/>
      <c r="H223" s="13"/>
      <c r="I223" s="10"/>
      <c r="J223" s="14" t="str">
        <f aca="false">IF(OR(F223="",G223="",F223=0),"",G223/F223)</f>
        <v/>
      </c>
      <c r="K223" s="15" t="str">
        <f aca="false">IF(OR(H223="",R223=""),"",IF(H223-R223&lt;=0,"",H223-R223))</f>
        <v/>
      </c>
      <c r="L223" s="16" t="str">
        <f aca="false">IF(OR(K223="",F223="",F223=0),"",K223/F223)</f>
        <v/>
      </c>
      <c r="M223" s="17" t="str">
        <f aca="false">IF(OR(K223="",G223=""),"",G223/K223)</f>
        <v/>
      </c>
      <c r="N223" s="18" t="str">
        <f aca="false">IF(B223="","",IF(COUNTIF(Veículos!$A$5:$A$54,B223)=0,"Placa não cadastrada",IF(U223="","OK",LEFT(U223,LEN(U223)-2))))</f>
        <v/>
      </c>
      <c r="O223" s="19" t="str">
        <f aca="false">IFERROR(INDEX(Veículos!$D$5:$D$54,MATCH(B223,Veículos!$A$5:$A$54,0)),"")</f>
        <v/>
      </c>
      <c r="P223" s="19" t="str">
        <f aca="false">IFERROR(INDEX(Veículos!$E$5:$E$54,MATCH(B223,Veículos!$A$5:$A$54,0)),"")</f>
        <v/>
      </c>
      <c r="Q223" s="19" t="str">
        <f aca="false">IFERROR(INDEX(Veículos!$F$5:$F$54,MATCH(B223,Veículos!$A$5:$A$54,0)),"")</f>
        <v/>
      </c>
      <c r="R223" s="19" t="str">
        <f aca="false">IF(OR(B223="",COUNTIF($B$4:B222,B223)=0),"",LOOKUP(2,1/($B$4:B222=B223),$H$4:H222))</f>
        <v/>
      </c>
      <c r="S223" s="19" t="str">
        <f aca="false">IF(OR(A223="",E223="",J223=""),"",IFERROR(AVERAGEIFS($J$5:$J$504,$E$5:$E$504,E223,$A$5:$A$504,"&gt;="&amp;DATE(YEAR(A223),MONTH(A223),1),$A$5:$A$504,"&lt;="&amp;EOMONTH(A223,0)),""))</f>
        <v/>
      </c>
      <c r="T223" s="19" t="n">
        <f aca="false">IF(K223="",0,F223)</f>
        <v>0</v>
      </c>
      <c r="U223" s="19" t="str">
        <f aca="false">IF(OR(F223="",O223=""),"",IF(F223&gt;O223,"Litros acima do tanque; ",""))&amp;IF(OR(H223="",R223=""),"",IF(H223&lt;=R223,"Odômetro não avançou; ",""))&amp;IF(OR(L223="",P223=""),"",IF(L223&lt;P223,"Consumo abaixo do esperado; ",""))&amp;IF(OR(L223="",Q223=""),"",IF(L223&gt;Q223,"Consumo acima do esperado; ",""))&amp;IF(OR(J223="",S223=""),"",IF(J223&gt;S223*(1+Parâmetros!$B$4),"Preço acima da média do mês; ",""))</f>
        <v/>
      </c>
    </row>
    <row r="224" customFormat="false" ht="15" hidden="false" customHeight="false" outlineLevel="0" collapsed="false">
      <c r="A224" s="11"/>
      <c r="B224" s="10"/>
      <c r="C224" s="10"/>
      <c r="D224" s="10"/>
      <c r="E224" s="10"/>
      <c r="F224" s="12"/>
      <c r="G224" s="12"/>
      <c r="H224" s="13"/>
      <c r="I224" s="10"/>
      <c r="J224" s="14" t="str">
        <f aca="false">IF(OR(F224="",G224="",F224=0),"",G224/F224)</f>
        <v/>
      </c>
      <c r="K224" s="15" t="str">
        <f aca="false">IF(OR(H224="",R224=""),"",IF(H224-R224&lt;=0,"",H224-R224))</f>
        <v/>
      </c>
      <c r="L224" s="16" t="str">
        <f aca="false">IF(OR(K224="",F224="",F224=0),"",K224/F224)</f>
        <v/>
      </c>
      <c r="M224" s="17" t="str">
        <f aca="false">IF(OR(K224="",G224=""),"",G224/K224)</f>
        <v/>
      </c>
      <c r="N224" s="18" t="str">
        <f aca="false">IF(B224="","",IF(COUNTIF(Veículos!$A$5:$A$54,B224)=0,"Placa não cadastrada",IF(U224="","OK",LEFT(U224,LEN(U224)-2))))</f>
        <v/>
      </c>
      <c r="O224" s="19" t="str">
        <f aca="false">IFERROR(INDEX(Veículos!$D$5:$D$54,MATCH(B224,Veículos!$A$5:$A$54,0)),"")</f>
        <v/>
      </c>
      <c r="P224" s="19" t="str">
        <f aca="false">IFERROR(INDEX(Veículos!$E$5:$E$54,MATCH(B224,Veículos!$A$5:$A$54,0)),"")</f>
        <v/>
      </c>
      <c r="Q224" s="19" t="str">
        <f aca="false">IFERROR(INDEX(Veículos!$F$5:$F$54,MATCH(B224,Veículos!$A$5:$A$54,0)),"")</f>
        <v/>
      </c>
      <c r="R224" s="19" t="str">
        <f aca="false">IF(OR(B224="",COUNTIF($B$4:B223,B224)=0),"",LOOKUP(2,1/($B$4:B223=B224),$H$4:H223))</f>
        <v/>
      </c>
      <c r="S224" s="19" t="str">
        <f aca="false">IF(OR(A224="",E224="",J224=""),"",IFERROR(AVERAGEIFS($J$5:$J$504,$E$5:$E$504,E224,$A$5:$A$504,"&gt;="&amp;DATE(YEAR(A224),MONTH(A224),1),$A$5:$A$504,"&lt;="&amp;EOMONTH(A224,0)),""))</f>
        <v/>
      </c>
      <c r="T224" s="19" t="n">
        <f aca="false">IF(K224="",0,F224)</f>
        <v>0</v>
      </c>
      <c r="U224" s="19" t="str">
        <f aca="false">IF(OR(F224="",O224=""),"",IF(F224&gt;O224,"Litros acima do tanque; ",""))&amp;IF(OR(H224="",R224=""),"",IF(H224&lt;=R224,"Odômetro não avançou; ",""))&amp;IF(OR(L224="",P224=""),"",IF(L224&lt;P224,"Consumo abaixo do esperado; ",""))&amp;IF(OR(L224="",Q224=""),"",IF(L224&gt;Q224,"Consumo acima do esperado; ",""))&amp;IF(OR(J224="",S224=""),"",IF(J224&gt;S224*(1+Parâmetros!$B$4),"Preço acima da média do mês; ",""))</f>
        <v/>
      </c>
    </row>
    <row r="225" customFormat="false" ht="15" hidden="false" customHeight="false" outlineLevel="0" collapsed="false">
      <c r="A225" s="11"/>
      <c r="B225" s="10"/>
      <c r="C225" s="10"/>
      <c r="D225" s="10"/>
      <c r="E225" s="10"/>
      <c r="F225" s="12"/>
      <c r="G225" s="12"/>
      <c r="H225" s="13"/>
      <c r="I225" s="10"/>
      <c r="J225" s="14" t="str">
        <f aca="false">IF(OR(F225="",G225="",F225=0),"",G225/F225)</f>
        <v/>
      </c>
      <c r="K225" s="15" t="str">
        <f aca="false">IF(OR(H225="",R225=""),"",IF(H225-R225&lt;=0,"",H225-R225))</f>
        <v/>
      </c>
      <c r="L225" s="16" t="str">
        <f aca="false">IF(OR(K225="",F225="",F225=0),"",K225/F225)</f>
        <v/>
      </c>
      <c r="M225" s="17" t="str">
        <f aca="false">IF(OR(K225="",G225=""),"",G225/K225)</f>
        <v/>
      </c>
      <c r="N225" s="18" t="str">
        <f aca="false">IF(B225="","",IF(COUNTIF(Veículos!$A$5:$A$54,B225)=0,"Placa não cadastrada",IF(U225="","OK",LEFT(U225,LEN(U225)-2))))</f>
        <v/>
      </c>
      <c r="O225" s="19" t="str">
        <f aca="false">IFERROR(INDEX(Veículos!$D$5:$D$54,MATCH(B225,Veículos!$A$5:$A$54,0)),"")</f>
        <v/>
      </c>
      <c r="P225" s="19" t="str">
        <f aca="false">IFERROR(INDEX(Veículos!$E$5:$E$54,MATCH(B225,Veículos!$A$5:$A$54,0)),"")</f>
        <v/>
      </c>
      <c r="Q225" s="19" t="str">
        <f aca="false">IFERROR(INDEX(Veículos!$F$5:$F$54,MATCH(B225,Veículos!$A$5:$A$54,0)),"")</f>
        <v/>
      </c>
      <c r="R225" s="19" t="str">
        <f aca="false">IF(OR(B225="",COUNTIF($B$4:B224,B225)=0),"",LOOKUP(2,1/($B$4:B224=B225),$H$4:H224))</f>
        <v/>
      </c>
      <c r="S225" s="19" t="str">
        <f aca="false">IF(OR(A225="",E225="",J225=""),"",IFERROR(AVERAGEIFS($J$5:$J$504,$E$5:$E$504,E225,$A$5:$A$504,"&gt;="&amp;DATE(YEAR(A225),MONTH(A225),1),$A$5:$A$504,"&lt;="&amp;EOMONTH(A225,0)),""))</f>
        <v/>
      </c>
      <c r="T225" s="19" t="n">
        <f aca="false">IF(K225="",0,F225)</f>
        <v>0</v>
      </c>
      <c r="U225" s="19" t="str">
        <f aca="false">IF(OR(F225="",O225=""),"",IF(F225&gt;O225,"Litros acima do tanque; ",""))&amp;IF(OR(H225="",R225=""),"",IF(H225&lt;=R225,"Odômetro não avançou; ",""))&amp;IF(OR(L225="",P225=""),"",IF(L225&lt;P225,"Consumo abaixo do esperado; ",""))&amp;IF(OR(L225="",Q225=""),"",IF(L225&gt;Q225,"Consumo acima do esperado; ",""))&amp;IF(OR(J225="",S225=""),"",IF(J225&gt;S225*(1+Parâmetros!$B$4),"Preço acima da média do mês; ",""))</f>
        <v/>
      </c>
    </row>
    <row r="226" customFormat="false" ht="15" hidden="false" customHeight="false" outlineLevel="0" collapsed="false">
      <c r="A226" s="11"/>
      <c r="B226" s="10"/>
      <c r="C226" s="10"/>
      <c r="D226" s="10"/>
      <c r="E226" s="10"/>
      <c r="F226" s="12"/>
      <c r="G226" s="12"/>
      <c r="H226" s="13"/>
      <c r="I226" s="10"/>
      <c r="J226" s="14" t="str">
        <f aca="false">IF(OR(F226="",G226="",F226=0),"",G226/F226)</f>
        <v/>
      </c>
      <c r="K226" s="15" t="str">
        <f aca="false">IF(OR(H226="",R226=""),"",IF(H226-R226&lt;=0,"",H226-R226))</f>
        <v/>
      </c>
      <c r="L226" s="16" t="str">
        <f aca="false">IF(OR(K226="",F226="",F226=0),"",K226/F226)</f>
        <v/>
      </c>
      <c r="M226" s="17" t="str">
        <f aca="false">IF(OR(K226="",G226=""),"",G226/K226)</f>
        <v/>
      </c>
      <c r="N226" s="18" t="str">
        <f aca="false">IF(B226="","",IF(COUNTIF(Veículos!$A$5:$A$54,B226)=0,"Placa não cadastrada",IF(U226="","OK",LEFT(U226,LEN(U226)-2))))</f>
        <v/>
      </c>
      <c r="O226" s="19" t="str">
        <f aca="false">IFERROR(INDEX(Veículos!$D$5:$D$54,MATCH(B226,Veículos!$A$5:$A$54,0)),"")</f>
        <v/>
      </c>
      <c r="P226" s="19" t="str">
        <f aca="false">IFERROR(INDEX(Veículos!$E$5:$E$54,MATCH(B226,Veículos!$A$5:$A$54,0)),"")</f>
        <v/>
      </c>
      <c r="Q226" s="19" t="str">
        <f aca="false">IFERROR(INDEX(Veículos!$F$5:$F$54,MATCH(B226,Veículos!$A$5:$A$54,0)),"")</f>
        <v/>
      </c>
      <c r="R226" s="19" t="str">
        <f aca="false">IF(OR(B226="",COUNTIF($B$4:B225,B226)=0),"",LOOKUP(2,1/($B$4:B225=B226),$H$4:H225))</f>
        <v/>
      </c>
      <c r="S226" s="19" t="str">
        <f aca="false">IF(OR(A226="",E226="",J226=""),"",IFERROR(AVERAGEIFS($J$5:$J$504,$E$5:$E$504,E226,$A$5:$A$504,"&gt;="&amp;DATE(YEAR(A226),MONTH(A226),1),$A$5:$A$504,"&lt;="&amp;EOMONTH(A226,0)),""))</f>
        <v/>
      </c>
      <c r="T226" s="19" t="n">
        <f aca="false">IF(K226="",0,F226)</f>
        <v>0</v>
      </c>
      <c r="U226" s="19" t="str">
        <f aca="false">IF(OR(F226="",O226=""),"",IF(F226&gt;O226,"Litros acima do tanque; ",""))&amp;IF(OR(H226="",R226=""),"",IF(H226&lt;=R226,"Odômetro não avançou; ",""))&amp;IF(OR(L226="",P226=""),"",IF(L226&lt;P226,"Consumo abaixo do esperado; ",""))&amp;IF(OR(L226="",Q226=""),"",IF(L226&gt;Q226,"Consumo acima do esperado; ",""))&amp;IF(OR(J226="",S226=""),"",IF(J226&gt;S226*(1+Parâmetros!$B$4),"Preço acima da média do mês; ",""))</f>
        <v/>
      </c>
    </row>
    <row r="227" customFormat="false" ht="15" hidden="false" customHeight="false" outlineLevel="0" collapsed="false">
      <c r="A227" s="11"/>
      <c r="B227" s="10"/>
      <c r="C227" s="10"/>
      <c r="D227" s="10"/>
      <c r="E227" s="10"/>
      <c r="F227" s="12"/>
      <c r="G227" s="12"/>
      <c r="H227" s="13"/>
      <c r="I227" s="10"/>
      <c r="J227" s="14" t="str">
        <f aca="false">IF(OR(F227="",G227="",F227=0),"",G227/F227)</f>
        <v/>
      </c>
      <c r="K227" s="15" t="str">
        <f aca="false">IF(OR(H227="",R227=""),"",IF(H227-R227&lt;=0,"",H227-R227))</f>
        <v/>
      </c>
      <c r="L227" s="16" t="str">
        <f aca="false">IF(OR(K227="",F227="",F227=0),"",K227/F227)</f>
        <v/>
      </c>
      <c r="M227" s="17" t="str">
        <f aca="false">IF(OR(K227="",G227=""),"",G227/K227)</f>
        <v/>
      </c>
      <c r="N227" s="18" t="str">
        <f aca="false">IF(B227="","",IF(COUNTIF(Veículos!$A$5:$A$54,B227)=0,"Placa não cadastrada",IF(U227="","OK",LEFT(U227,LEN(U227)-2))))</f>
        <v/>
      </c>
      <c r="O227" s="19" t="str">
        <f aca="false">IFERROR(INDEX(Veículos!$D$5:$D$54,MATCH(B227,Veículos!$A$5:$A$54,0)),"")</f>
        <v/>
      </c>
      <c r="P227" s="19" t="str">
        <f aca="false">IFERROR(INDEX(Veículos!$E$5:$E$54,MATCH(B227,Veículos!$A$5:$A$54,0)),"")</f>
        <v/>
      </c>
      <c r="Q227" s="19" t="str">
        <f aca="false">IFERROR(INDEX(Veículos!$F$5:$F$54,MATCH(B227,Veículos!$A$5:$A$54,0)),"")</f>
        <v/>
      </c>
      <c r="R227" s="19" t="str">
        <f aca="false">IF(OR(B227="",COUNTIF($B$4:B226,B227)=0),"",LOOKUP(2,1/($B$4:B226=B227),$H$4:H226))</f>
        <v/>
      </c>
      <c r="S227" s="19" t="str">
        <f aca="false">IF(OR(A227="",E227="",J227=""),"",IFERROR(AVERAGEIFS($J$5:$J$504,$E$5:$E$504,E227,$A$5:$A$504,"&gt;="&amp;DATE(YEAR(A227),MONTH(A227),1),$A$5:$A$504,"&lt;="&amp;EOMONTH(A227,0)),""))</f>
        <v/>
      </c>
      <c r="T227" s="19" t="n">
        <f aca="false">IF(K227="",0,F227)</f>
        <v>0</v>
      </c>
      <c r="U227" s="19" t="str">
        <f aca="false">IF(OR(F227="",O227=""),"",IF(F227&gt;O227,"Litros acima do tanque; ",""))&amp;IF(OR(H227="",R227=""),"",IF(H227&lt;=R227,"Odômetro não avançou; ",""))&amp;IF(OR(L227="",P227=""),"",IF(L227&lt;P227,"Consumo abaixo do esperado; ",""))&amp;IF(OR(L227="",Q227=""),"",IF(L227&gt;Q227,"Consumo acima do esperado; ",""))&amp;IF(OR(J227="",S227=""),"",IF(J227&gt;S227*(1+Parâmetros!$B$4),"Preço acima da média do mês; ",""))</f>
        <v/>
      </c>
    </row>
    <row r="228" customFormat="false" ht="15" hidden="false" customHeight="false" outlineLevel="0" collapsed="false">
      <c r="A228" s="11"/>
      <c r="B228" s="10"/>
      <c r="C228" s="10"/>
      <c r="D228" s="10"/>
      <c r="E228" s="10"/>
      <c r="F228" s="12"/>
      <c r="G228" s="12"/>
      <c r="H228" s="13"/>
      <c r="I228" s="10"/>
      <c r="J228" s="14" t="str">
        <f aca="false">IF(OR(F228="",G228="",F228=0),"",G228/F228)</f>
        <v/>
      </c>
      <c r="K228" s="15" t="str">
        <f aca="false">IF(OR(H228="",R228=""),"",IF(H228-R228&lt;=0,"",H228-R228))</f>
        <v/>
      </c>
      <c r="L228" s="16" t="str">
        <f aca="false">IF(OR(K228="",F228="",F228=0),"",K228/F228)</f>
        <v/>
      </c>
      <c r="M228" s="17" t="str">
        <f aca="false">IF(OR(K228="",G228=""),"",G228/K228)</f>
        <v/>
      </c>
      <c r="N228" s="18" t="str">
        <f aca="false">IF(B228="","",IF(COUNTIF(Veículos!$A$5:$A$54,B228)=0,"Placa não cadastrada",IF(U228="","OK",LEFT(U228,LEN(U228)-2))))</f>
        <v/>
      </c>
      <c r="O228" s="19" t="str">
        <f aca="false">IFERROR(INDEX(Veículos!$D$5:$D$54,MATCH(B228,Veículos!$A$5:$A$54,0)),"")</f>
        <v/>
      </c>
      <c r="P228" s="19" t="str">
        <f aca="false">IFERROR(INDEX(Veículos!$E$5:$E$54,MATCH(B228,Veículos!$A$5:$A$54,0)),"")</f>
        <v/>
      </c>
      <c r="Q228" s="19" t="str">
        <f aca="false">IFERROR(INDEX(Veículos!$F$5:$F$54,MATCH(B228,Veículos!$A$5:$A$54,0)),"")</f>
        <v/>
      </c>
      <c r="R228" s="19" t="str">
        <f aca="false">IF(OR(B228="",COUNTIF($B$4:B227,B228)=0),"",LOOKUP(2,1/($B$4:B227=B228),$H$4:H227))</f>
        <v/>
      </c>
      <c r="S228" s="19" t="str">
        <f aca="false">IF(OR(A228="",E228="",J228=""),"",IFERROR(AVERAGEIFS($J$5:$J$504,$E$5:$E$504,E228,$A$5:$A$504,"&gt;="&amp;DATE(YEAR(A228),MONTH(A228),1),$A$5:$A$504,"&lt;="&amp;EOMONTH(A228,0)),""))</f>
        <v/>
      </c>
      <c r="T228" s="19" t="n">
        <f aca="false">IF(K228="",0,F228)</f>
        <v>0</v>
      </c>
      <c r="U228" s="19" t="str">
        <f aca="false">IF(OR(F228="",O228=""),"",IF(F228&gt;O228,"Litros acima do tanque; ",""))&amp;IF(OR(H228="",R228=""),"",IF(H228&lt;=R228,"Odômetro não avançou; ",""))&amp;IF(OR(L228="",P228=""),"",IF(L228&lt;P228,"Consumo abaixo do esperado; ",""))&amp;IF(OR(L228="",Q228=""),"",IF(L228&gt;Q228,"Consumo acima do esperado; ",""))&amp;IF(OR(J228="",S228=""),"",IF(J228&gt;S228*(1+Parâmetros!$B$4),"Preço acima da média do mês; ",""))</f>
        <v/>
      </c>
    </row>
    <row r="229" customFormat="false" ht="15" hidden="false" customHeight="false" outlineLevel="0" collapsed="false">
      <c r="A229" s="11"/>
      <c r="B229" s="10"/>
      <c r="C229" s="10"/>
      <c r="D229" s="10"/>
      <c r="E229" s="10"/>
      <c r="F229" s="12"/>
      <c r="G229" s="12"/>
      <c r="H229" s="13"/>
      <c r="I229" s="10"/>
      <c r="J229" s="14" t="str">
        <f aca="false">IF(OR(F229="",G229="",F229=0),"",G229/F229)</f>
        <v/>
      </c>
      <c r="K229" s="15" t="str">
        <f aca="false">IF(OR(H229="",R229=""),"",IF(H229-R229&lt;=0,"",H229-R229))</f>
        <v/>
      </c>
      <c r="L229" s="16" t="str">
        <f aca="false">IF(OR(K229="",F229="",F229=0),"",K229/F229)</f>
        <v/>
      </c>
      <c r="M229" s="17" t="str">
        <f aca="false">IF(OR(K229="",G229=""),"",G229/K229)</f>
        <v/>
      </c>
      <c r="N229" s="18" t="str">
        <f aca="false">IF(B229="","",IF(COUNTIF(Veículos!$A$5:$A$54,B229)=0,"Placa não cadastrada",IF(U229="","OK",LEFT(U229,LEN(U229)-2))))</f>
        <v/>
      </c>
      <c r="O229" s="19" t="str">
        <f aca="false">IFERROR(INDEX(Veículos!$D$5:$D$54,MATCH(B229,Veículos!$A$5:$A$54,0)),"")</f>
        <v/>
      </c>
      <c r="P229" s="19" t="str">
        <f aca="false">IFERROR(INDEX(Veículos!$E$5:$E$54,MATCH(B229,Veículos!$A$5:$A$54,0)),"")</f>
        <v/>
      </c>
      <c r="Q229" s="19" t="str">
        <f aca="false">IFERROR(INDEX(Veículos!$F$5:$F$54,MATCH(B229,Veículos!$A$5:$A$54,0)),"")</f>
        <v/>
      </c>
      <c r="R229" s="19" t="str">
        <f aca="false">IF(OR(B229="",COUNTIF($B$4:B228,B229)=0),"",LOOKUP(2,1/($B$4:B228=B229),$H$4:H228))</f>
        <v/>
      </c>
      <c r="S229" s="19" t="str">
        <f aca="false">IF(OR(A229="",E229="",J229=""),"",IFERROR(AVERAGEIFS($J$5:$J$504,$E$5:$E$504,E229,$A$5:$A$504,"&gt;="&amp;DATE(YEAR(A229),MONTH(A229),1),$A$5:$A$504,"&lt;="&amp;EOMONTH(A229,0)),""))</f>
        <v/>
      </c>
      <c r="T229" s="19" t="n">
        <f aca="false">IF(K229="",0,F229)</f>
        <v>0</v>
      </c>
      <c r="U229" s="19" t="str">
        <f aca="false">IF(OR(F229="",O229=""),"",IF(F229&gt;O229,"Litros acima do tanque; ",""))&amp;IF(OR(H229="",R229=""),"",IF(H229&lt;=R229,"Odômetro não avançou; ",""))&amp;IF(OR(L229="",P229=""),"",IF(L229&lt;P229,"Consumo abaixo do esperado; ",""))&amp;IF(OR(L229="",Q229=""),"",IF(L229&gt;Q229,"Consumo acima do esperado; ",""))&amp;IF(OR(J229="",S229=""),"",IF(J229&gt;S229*(1+Parâmetros!$B$4),"Preço acima da média do mês; ",""))</f>
        <v/>
      </c>
    </row>
    <row r="230" customFormat="false" ht="15" hidden="false" customHeight="false" outlineLevel="0" collapsed="false">
      <c r="A230" s="11"/>
      <c r="B230" s="10"/>
      <c r="C230" s="10"/>
      <c r="D230" s="10"/>
      <c r="E230" s="10"/>
      <c r="F230" s="12"/>
      <c r="G230" s="12"/>
      <c r="H230" s="13"/>
      <c r="I230" s="10"/>
      <c r="J230" s="14" t="str">
        <f aca="false">IF(OR(F230="",G230="",F230=0),"",G230/F230)</f>
        <v/>
      </c>
      <c r="K230" s="15" t="str">
        <f aca="false">IF(OR(H230="",R230=""),"",IF(H230-R230&lt;=0,"",H230-R230))</f>
        <v/>
      </c>
      <c r="L230" s="16" t="str">
        <f aca="false">IF(OR(K230="",F230="",F230=0),"",K230/F230)</f>
        <v/>
      </c>
      <c r="M230" s="17" t="str">
        <f aca="false">IF(OR(K230="",G230=""),"",G230/K230)</f>
        <v/>
      </c>
      <c r="N230" s="18" t="str">
        <f aca="false">IF(B230="","",IF(COUNTIF(Veículos!$A$5:$A$54,B230)=0,"Placa não cadastrada",IF(U230="","OK",LEFT(U230,LEN(U230)-2))))</f>
        <v/>
      </c>
      <c r="O230" s="19" t="str">
        <f aca="false">IFERROR(INDEX(Veículos!$D$5:$D$54,MATCH(B230,Veículos!$A$5:$A$54,0)),"")</f>
        <v/>
      </c>
      <c r="P230" s="19" t="str">
        <f aca="false">IFERROR(INDEX(Veículos!$E$5:$E$54,MATCH(B230,Veículos!$A$5:$A$54,0)),"")</f>
        <v/>
      </c>
      <c r="Q230" s="19" t="str">
        <f aca="false">IFERROR(INDEX(Veículos!$F$5:$F$54,MATCH(B230,Veículos!$A$5:$A$54,0)),"")</f>
        <v/>
      </c>
      <c r="R230" s="19" t="str">
        <f aca="false">IF(OR(B230="",COUNTIF($B$4:B229,B230)=0),"",LOOKUP(2,1/($B$4:B229=B230),$H$4:H229))</f>
        <v/>
      </c>
      <c r="S230" s="19" t="str">
        <f aca="false">IF(OR(A230="",E230="",J230=""),"",IFERROR(AVERAGEIFS($J$5:$J$504,$E$5:$E$504,E230,$A$5:$A$504,"&gt;="&amp;DATE(YEAR(A230),MONTH(A230),1),$A$5:$A$504,"&lt;="&amp;EOMONTH(A230,0)),""))</f>
        <v/>
      </c>
      <c r="T230" s="19" t="n">
        <f aca="false">IF(K230="",0,F230)</f>
        <v>0</v>
      </c>
      <c r="U230" s="19" t="str">
        <f aca="false">IF(OR(F230="",O230=""),"",IF(F230&gt;O230,"Litros acima do tanque; ",""))&amp;IF(OR(H230="",R230=""),"",IF(H230&lt;=R230,"Odômetro não avançou; ",""))&amp;IF(OR(L230="",P230=""),"",IF(L230&lt;P230,"Consumo abaixo do esperado; ",""))&amp;IF(OR(L230="",Q230=""),"",IF(L230&gt;Q230,"Consumo acima do esperado; ",""))&amp;IF(OR(J230="",S230=""),"",IF(J230&gt;S230*(1+Parâmetros!$B$4),"Preço acima da média do mês; ",""))</f>
        <v/>
      </c>
    </row>
    <row r="231" customFormat="false" ht="15" hidden="false" customHeight="false" outlineLevel="0" collapsed="false">
      <c r="A231" s="11"/>
      <c r="B231" s="10"/>
      <c r="C231" s="10"/>
      <c r="D231" s="10"/>
      <c r="E231" s="10"/>
      <c r="F231" s="12"/>
      <c r="G231" s="12"/>
      <c r="H231" s="13"/>
      <c r="I231" s="10"/>
      <c r="J231" s="14" t="str">
        <f aca="false">IF(OR(F231="",G231="",F231=0),"",G231/F231)</f>
        <v/>
      </c>
      <c r="K231" s="15" t="str">
        <f aca="false">IF(OR(H231="",R231=""),"",IF(H231-R231&lt;=0,"",H231-R231))</f>
        <v/>
      </c>
      <c r="L231" s="16" t="str">
        <f aca="false">IF(OR(K231="",F231="",F231=0),"",K231/F231)</f>
        <v/>
      </c>
      <c r="M231" s="17" t="str">
        <f aca="false">IF(OR(K231="",G231=""),"",G231/K231)</f>
        <v/>
      </c>
      <c r="N231" s="18" t="str">
        <f aca="false">IF(B231="","",IF(COUNTIF(Veículos!$A$5:$A$54,B231)=0,"Placa não cadastrada",IF(U231="","OK",LEFT(U231,LEN(U231)-2))))</f>
        <v/>
      </c>
      <c r="O231" s="19" t="str">
        <f aca="false">IFERROR(INDEX(Veículos!$D$5:$D$54,MATCH(B231,Veículos!$A$5:$A$54,0)),"")</f>
        <v/>
      </c>
      <c r="P231" s="19" t="str">
        <f aca="false">IFERROR(INDEX(Veículos!$E$5:$E$54,MATCH(B231,Veículos!$A$5:$A$54,0)),"")</f>
        <v/>
      </c>
      <c r="Q231" s="19" t="str">
        <f aca="false">IFERROR(INDEX(Veículos!$F$5:$F$54,MATCH(B231,Veículos!$A$5:$A$54,0)),"")</f>
        <v/>
      </c>
      <c r="R231" s="19" t="str">
        <f aca="false">IF(OR(B231="",COUNTIF($B$4:B230,B231)=0),"",LOOKUP(2,1/($B$4:B230=B231),$H$4:H230))</f>
        <v/>
      </c>
      <c r="S231" s="19" t="str">
        <f aca="false">IF(OR(A231="",E231="",J231=""),"",IFERROR(AVERAGEIFS($J$5:$J$504,$E$5:$E$504,E231,$A$5:$A$504,"&gt;="&amp;DATE(YEAR(A231),MONTH(A231),1),$A$5:$A$504,"&lt;="&amp;EOMONTH(A231,0)),""))</f>
        <v/>
      </c>
      <c r="T231" s="19" t="n">
        <f aca="false">IF(K231="",0,F231)</f>
        <v>0</v>
      </c>
      <c r="U231" s="19" t="str">
        <f aca="false">IF(OR(F231="",O231=""),"",IF(F231&gt;O231,"Litros acima do tanque; ",""))&amp;IF(OR(H231="",R231=""),"",IF(H231&lt;=R231,"Odômetro não avançou; ",""))&amp;IF(OR(L231="",P231=""),"",IF(L231&lt;P231,"Consumo abaixo do esperado; ",""))&amp;IF(OR(L231="",Q231=""),"",IF(L231&gt;Q231,"Consumo acima do esperado; ",""))&amp;IF(OR(J231="",S231=""),"",IF(J231&gt;S231*(1+Parâmetros!$B$4),"Preço acima da média do mês; ",""))</f>
        <v/>
      </c>
    </row>
    <row r="232" customFormat="false" ht="15" hidden="false" customHeight="false" outlineLevel="0" collapsed="false">
      <c r="A232" s="11"/>
      <c r="B232" s="10"/>
      <c r="C232" s="10"/>
      <c r="D232" s="10"/>
      <c r="E232" s="10"/>
      <c r="F232" s="12"/>
      <c r="G232" s="12"/>
      <c r="H232" s="13"/>
      <c r="I232" s="10"/>
      <c r="J232" s="14" t="str">
        <f aca="false">IF(OR(F232="",G232="",F232=0),"",G232/F232)</f>
        <v/>
      </c>
      <c r="K232" s="15" t="str">
        <f aca="false">IF(OR(H232="",R232=""),"",IF(H232-R232&lt;=0,"",H232-R232))</f>
        <v/>
      </c>
      <c r="L232" s="16" t="str">
        <f aca="false">IF(OR(K232="",F232="",F232=0),"",K232/F232)</f>
        <v/>
      </c>
      <c r="M232" s="17" t="str">
        <f aca="false">IF(OR(K232="",G232=""),"",G232/K232)</f>
        <v/>
      </c>
      <c r="N232" s="18" t="str">
        <f aca="false">IF(B232="","",IF(COUNTIF(Veículos!$A$5:$A$54,B232)=0,"Placa não cadastrada",IF(U232="","OK",LEFT(U232,LEN(U232)-2))))</f>
        <v/>
      </c>
      <c r="O232" s="19" t="str">
        <f aca="false">IFERROR(INDEX(Veículos!$D$5:$D$54,MATCH(B232,Veículos!$A$5:$A$54,0)),"")</f>
        <v/>
      </c>
      <c r="P232" s="19" t="str">
        <f aca="false">IFERROR(INDEX(Veículos!$E$5:$E$54,MATCH(B232,Veículos!$A$5:$A$54,0)),"")</f>
        <v/>
      </c>
      <c r="Q232" s="19" t="str">
        <f aca="false">IFERROR(INDEX(Veículos!$F$5:$F$54,MATCH(B232,Veículos!$A$5:$A$54,0)),"")</f>
        <v/>
      </c>
      <c r="R232" s="19" t="str">
        <f aca="false">IF(OR(B232="",COUNTIF($B$4:B231,B232)=0),"",LOOKUP(2,1/($B$4:B231=B232),$H$4:H231))</f>
        <v/>
      </c>
      <c r="S232" s="19" t="str">
        <f aca="false">IF(OR(A232="",E232="",J232=""),"",IFERROR(AVERAGEIFS($J$5:$J$504,$E$5:$E$504,E232,$A$5:$A$504,"&gt;="&amp;DATE(YEAR(A232),MONTH(A232),1),$A$5:$A$504,"&lt;="&amp;EOMONTH(A232,0)),""))</f>
        <v/>
      </c>
      <c r="T232" s="19" t="n">
        <f aca="false">IF(K232="",0,F232)</f>
        <v>0</v>
      </c>
      <c r="U232" s="19" t="str">
        <f aca="false">IF(OR(F232="",O232=""),"",IF(F232&gt;O232,"Litros acima do tanque; ",""))&amp;IF(OR(H232="",R232=""),"",IF(H232&lt;=R232,"Odômetro não avançou; ",""))&amp;IF(OR(L232="",P232=""),"",IF(L232&lt;P232,"Consumo abaixo do esperado; ",""))&amp;IF(OR(L232="",Q232=""),"",IF(L232&gt;Q232,"Consumo acima do esperado; ",""))&amp;IF(OR(J232="",S232=""),"",IF(J232&gt;S232*(1+Parâmetros!$B$4),"Preço acima da média do mês; ",""))</f>
        <v/>
      </c>
    </row>
    <row r="233" customFormat="false" ht="15" hidden="false" customHeight="false" outlineLevel="0" collapsed="false">
      <c r="A233" s="11"/>
      <c r="B233" s="10"/>
      <c r="C233" s="10"/>
      <c r="D233" s="10"/>
      <c r="E233" s="10"/>
      <c r="F233" s="12"/>
      <c r="G233" s="12"/>
      <c r="H233" s="13"/>
      <c r="I233" s="10"/>
      <c r="J233" s="14" t="str">
        <f aca="false">IF(OR(F233="",G233="",F233=0),"",G233/F233)</f>
        <v/>
      </c>
      <c r="K233" s="15" t="str">
        <f aca="false">IF(OR(H233="",R233=""),"",IF(H233-R233&lt;=0,"",H233-R233))</f>
        <v/>
      </c>
      <c r="L233" s="16" t="str">
        <f aca="false">IF(OR(K233="",F233="",F233=0),"",K233/F233)</f>
        <v/>
      </c>
      <c r="M233" s="17" t="str">
        <f aca="false">IF(OR(K233="",G233=""),"",G233/K233)</f>
        <v/>
      </c>
      <c r="N233" s="18" t="str">
        <f aca="false">IF(B233="","",IF(COUNTIF(Veículos!$A$5:$A$54,B233)=0,"Placa não cadastrada",IF(U233="","OK",LEFT(U233,LEN(U233)-2))))</f>
        <v/>
      </c>
      <c r="O233" s="19" t="str">
        <f aca="false">IFERROR(INDEX(Veículos!$D$5:$D$54,MATCH(B233,Veículos!$A$5:$A$54,0)),"")</f>
        <v/>
      </c>
      <c r="P233" s="19" t="str">
        <f aca="false">IFERROR(INDEX(Veículos!$E$5:$E$54,MATCH(B233,Veículos!$A$5:$A$54,0)),"")</f>
        <v/>
      </c>
      <c r="Q233" s="19" t="str">
        <f aca="false">IFERROR(INDEX(Veículos!$F$5:$F$54,MATCH(B233,Veículos!$A$5:$A$54,0)),"")</f>
        <v/>
      </c>
      <c r="R233" s="19" t="str">
        <f aca="false">IF(OR(B233="",COUNTIF($B$4:B232,B233)=0),"",LOOKUP(2,1/($B$4:B232=B233),$H$4:H232))</f>
        <v/>
      </c>
      <c r="S233" s="19" t="str">
        <f aca="false">IF(OR(A233="",E233="",J233=""),"",IFERROR(AVERAGEIFS($J$5:$J$504,$E$5:$E$504,E233,$A$5:$A$504,"&gt;="&amp;DATE(YEAR(A233),MONTH(A233),1),$A$5:$A$504,"&lt;="&amp;EOMONTH(A233,0)),""))</f>
        <v/>
      </c>
      <c r="T233" s="19" t="n">
        <f aca="false">IF(K233="",0,F233)</f>
        <v>0</v>
      </c>
      <c r="U233" s="19" t="str">
        <f aca="false">IF(OR(F233="",O233=""),"",IF(F233&gt;O233,"Litros acima do tanque; ",""))&amp;IF(OR(H233="",R233=""),"",IF(H233&lt;=R233,"Odômetro não avançou; ",""))&amp;IF(OR(L233="",P233=""),"",IF(L233&lt;P233,"Consumo abaixo do esperado; ",""))&amp;IF(OR(L233="",Q233=""),"",IF(L233&gt;Q233,"Consumo acima do esperado; ",""))&amp;IF(OR(J233="",S233=""),"",IF(J233&gt;S233*(1+Parâmetros!$B$4),"Preço acima da média do mês; ",""))</f>
        <v/>
      </c>
    </row>
    <row r="234" customFormat="false" ht="15" hidden="false" customHeight="false" outlineLevel="0" collapsed="false">
      <c r="A234" s="11"/>
      <c r="B234" s="10"/>
      <c r="C234" s="10"/>
      <c r="D234" s="10"/>
      <c r="E234" s="10"/>
      <c r="F234" s="12"/>
      <c r="G234" s="12"/>
      <c r="H234" s="13"/>
      <c r="I234" s="10"/>
      <c r="J234" s="14" t="str">
        <f aca="false">IF(OR(F234="",G234="",F234=0),"",G234/F234)</f>
        <v/>
      </c>
      <c r="K234" s="15" t="str">
        <f aca="false">IF(OR(H234="",R234=""),"",IF(H234-R234&lt;=0,"",H234-R234))</f>
        <v/>
      </c>
      <c r="L234" s="16" t="str">
        <f aca="false">IF(OR(K234="",F234="",F234=0),"",K234/F234)</f>
        <v/>
      </c>
      <c r="M234" s="17" t="str">
        <f aca="false">IF(OR(K234="",G234=""),"",G234/K234)</f>
        <v/>
      </c>
      <c r="N234" s="18" t="str">
        <f aca="false">IF(B234="","",IF(COUNTIF(Veículos!$A$5:$A$54,B234)=0,"Placa não cadastrada",IF(U234="","OK",LEFT(U234,LEN(U234)-2))))</f>
        <v/>
      </c>
      <c r="O234" s="19" t="str">
        <f aca="false">IFERROR(INDEX(Veículos!$D$5:$D$54,MATCH(B234,Veículos!$A$5:$A$54,0)),"")</f>
        <v/>
      </c>
      <c r="P234" s="19" t="str">
        <f aca="false">IFERROR(INDEX(Veículos!$E$5:$E$54,MATCH(B234,Veículos!$A$5:$A$54,0)),"")</f>
        <v/>
      </c>
      <c r="Q234" s="19" t="str">
        <f aca="false">IFERROR(INDEX(Veículos!$F$5:$F$54,MATCH(B234,Veículos!$A$5:$A$54,0)),"")</f>
        <v/>
      </c>
      <c r="R234" s="19" t="str">
        <f aca="false">IF(OR(B234="",COUNTIF($B$4:B233,B234)=0),"",LOOKUP(2,1/($B$4:B233=B234),$H$4:H233))</f>
        <v/>
      </c>
      <c r="S234" s="19" t="str">
        <f aca="false">IF(OR(A234="",E234="",J234=""),"",IFERROR(AVERAGEIFS($J$5:$J$504,$E$5:$E$504,E234,$A$5:$A$504,"&gt;="&amp;DATE(YEAR(A234),MONTH(A234),1),$A$5:$A$504,"&lt;="&amp;EOMONTH(A234,0)),""))</f>
        <v/>
      </c>
      <c r="T234" s="19" t="n">
        <f aca="false">IF(K234="",0,F234)</f>
        <v>0</v>
      </c>
      <c r="U234" s="19" t="str">
        <f aca="false">IF(OR(F234="",O234=""),"",IF(F234&gt;O234,"Litros acima do tanque; ",""))&amp;IF(OR(H234="",R234=""),"",IF(H234&lt;=R234,"Odômetro não avançou; ",""))&amp;IF(OR(L234="",P234=""),"",IF(L234&lt;P234,"Consumo abaixo do esperado; ",""))&amp;IF(OR(L234="",Q234=""),"",IF(L234&gt;Q234,"Consumo acima do esperado; ",""))&amp;IF(OR(J234="",S234=""),"",IF(J234&gt;S234*(1+Parâmetros!$B$4),"Preço acima da média do mês; ",""))</f>
        <v/>
      </c>
    </row>
    <row r="235" customFormat="false" ht="15" hidden="false" customHeight="false" outlineLevel="0" collapsed="false">
      <c r="A235" s="11"/>
      <c r="B235" s="10"/>
      <c r="C235" s="10"/>
      <c r="D235" s="10"/>
      <c r="E235" s="10"/>
      <c r="F235" s="12"/>
      <c r="G235" s="12"/>
      <c r="H235" s="13"/>
      <c r="I235" s="10"/>
      <c r="J235" s="14" t="str">
        <f aca="false">IF(OR(F235="",G235="",F235=0),"",G235/F235)</f>
        <v/>
      </c>
      <c r="K235" s="15" t="str">
        <f aca="false">IF(OR(H235="",R235=""),"",IF(H235-R235&lt;=0,"",H235-R235))</f>
        <v/>
      </c>
      <c r="L235" s="16" t="str">
        <f aca="false">IF(OR(K235="",F235="",F235=0),"",K235/F235)</f>
        <v/>
      </c>
      <c r="M235" s="17" t="str">
        <f aca="false">IF(OR(K235="",G235=""),"",G235/K235)</f>
        <v/>
      </c>
      <c r="N235" s="18" t="str">
        <f aca="false">IF(B235="","",IF(COUNTIF(Veículos!$A$5:$A$54,B235)=0,"Placa não cadastrada",IF(U235="","OK",LEFT(U235,LEN(U235)-2))))</f>
        <v/>
      </c>
      <c r="O235" s="19" t="str">
        <f aca="false">IFERROR(INDEX(Veículos!$D$5:$D$54,MATCH(B235,Veículos!$A$5:$A$54,0)),"")</f>
        <v/>
      </c>
      <c r="P235" s="19" t="str">
        <f aca="false">IFERROR(INDEX(Veículos!$E$5:$E$54,MATCH(B235,Veículos!$A$5:$A$54,0)),"")</f>
        <v/>
      </c>
      <c r="Q235" s="19" t="str">
        <f aca="false">IFERROR(INDEX(Veículos!$F$5:$F$54,MATCH(B235,Veículos!$A$5:$A$54,0)),"")</f>
        <v/>
      </c>
      <c r="R235" s="19" t="str">
        <f aca="false">IF(OR(B235="",COUNTIF($B$4:B234,B235)=0),"",LOOKUP(2,1/($B$4:B234=B235),$H$4:H234))</f>
        <v/>
      </c>
      <c r="S235" s="19" t="str">
        <f aca="false">IF(OR(A235="",E235="",J235=""),"",IFERROR(AVERAGEIFS($J$5:$J$504,$E$5:$E$504,E235,$A$5:$A$504,"&gt;="&amp;DATE(YEAR(A235),MONTH(A235),1),$A$5:$A$504,"&lt;="&amp;EOMONTH(A235,0)),""))</f>
        <v/>
      </c>
      <c r="T235" s="19" t="n">
        <f aca="false">IF(K235="",0,F235)</f>
        <v>0</v>
      </c>
      <c r="U235" s="19" t="str">
        <f aca="false">IF(OR(F235="",O235=""),"",IF(F235&gt;O235,"Litros acima do tanque; ",""))&amp;IF(OR(H235="",R235=""),"",IF(H235&lt;=R235,"Odômetro não avançou; ",""))&amp;IF(OR(L235="",P235=""),"",IF(L235&lt;P235,"Consumo abaixo do esperado; ",""))&amp;IF(OR(L235="",Q235=""),"",IF(L235&gt;Q235,"Consumo acima do esperado; ",""))&amp;IF(OR(J235="",S235=""),"",IF(J235&gt;S235*(1+Parâmetros!$B$4),"Preço acima da média do mês; ",""))</f>
        <v/>
      </c>
    </row>
    <row r="236" customFormat="false" ht="15" hidden="false" customHeight="false" outlineLevel="0" collapsed="false">
      <c r="A236" s="11"/>
      <c r="B236" s="10"/>
      <c r="C236" s="10"/>
      <c r="D236" s="10"/>
      <c r="E236" s="10"/>
      <c r="F236" s="12"/>
      <c r="G236" s="12"/>
      <c r="H236" s="13"/>
      <c r="I236" s="10"/>
      <c r="J236" s="14" t="str">
        <f aca="false">IF(OR(F236="",G236="",F236=0),"",G236/F236)</f>
        <v/>
      </c>
      <c r="K236" s="15" t="str">
        <f aca="false">IF(OR(H236="",R236=""),"",IF(H236-R236&lt;=0,"",H236-R236))</f>
        <v/>
      </c>
      <c r="L236" s="16" t="str">
        <f aca="false">IF(OR(K236="",F236="",F236=0),"",K236/F236)</f>
        <v/>
      </c>
      <c r="M236" s="17" t="str">
        <f aca="false">IF(OR(K236="",G236=""),"",G236/K236)</f>
        <v/>
      </c>
      <c r="N236" s="18" t="str">
        <f aca="false">IF(B236="","",IF(COUNTIF(Veículos!$A$5:$A$54,B236)=0,"Placa não cadastrada",IF(U236="","OK",LEFT(U236,LEN(U236)-2))))</f>
        <v/>
      </c>
      <c r="O236" s="19" t="str">
        <f aca="false">IFERROR(INDEX(Veículos!$D$5:$D$54,MATCH(B236,Veículos!$A$5:$A$54,0)),"")</f>
        <v/>
      </c>
      <c r="P236" s="19" t="str">
        <f aca="false">IFERROR(INDEX(Veículos!$E$5:$E$54,MATCH(B236,Veículos!$A$5:$A$54,0)),"")</f>
        <v/>
      </c>
      <c r="Q236" s="19" t="str">
        <f aca="false">IFERROR(INDEX(Veículos!$F$5:$F$54,MATCH(B236,Veículos!$A$5:$A$54,0)),"")</f>
        <v/>
      </c>
      <c r="R236" s="19" t="str">
        <f aca="false">IF(OR(B236="",COUNTIF($B$4:B235,B236)=0),"",LOOKUP(2,1/($B$4:B235=B236),$H$4:H235))</f>
        <v/>
      </c>
      <c r="S236" s="19" t="str">
        <f aca="false">IF(OR(A236="",E236="",J236=""),"",IFERROR(AVERAGEIFS($J$5:$J$504,$E$5:$E$504,E236,$A$5:$A$504,"&gt;="&amp;DATE(YEAR(A236),MONTH(A236),1),$A$5:$A$504,"&lt;="&amp;EOMONTH(A236,0)),""))</f>
        <v/>
      </c>
      <c r="T236" s="19" t="n">
        <f aca="false">IF(K236="",0,F236)</f>
        <v>0</v>
      </c>
      <c r="U236" s="19" t="str">
        <f aca="false">IF(OR(F236="",O236=""),"",IF(F236&gt;O236,"Litros acima do tanque; ",""))&amp;IF(OR(H236="",R236=""),"",IF(H236&lt;=R236,"Odômetro não avançou; ",""))&amp;IF(OR(L236="",P236=""),"",IF(L236&lt;P236,"Consumo abaixo do esperado; ",""))&amp;IF(OR(L236="",Q236=""),"",IF(L236&gt;Q236,"Consumo acima do esperado; ",""))&amp;IF(OR(J236="",S236=""),"",IF(J236&gt;S236*(1+Parâmetros!$B$4),"Preço acima da média do mês; ",""))</f>
        <v/>
      </c>
    </row>
    <row r="237" customFormat="false" ht="15" hidden="false" customHeight="false" outlineLevel="0" collapsed="false">
      <c r="A237" s="11"/>
      <c r="B237" s="10"/>
      <c r="C237" s="10"/>
      <c r="D237" s="10"/>
      <c r="E237" s="10"/>
      <c r="F237" s="12"/>
      <c r="G237" s="12"/>
      <c r="H237" s="13"/>
      <c r="I237" s="10"/>
      <c r="J237" s="14" t="str">
        <f aca="false">IF(OR(F237="",G237="",F237=0),"",G237/F237)</f>
        <v/>
      </c>
      <c r="K237" s="15" t="str">
        <f aca="false">IF(OR(H237="",R237=""),"",IF(H237-R237&lt;=0,"",H237-R237))</f>
        <v/>
      </c>
      <c r="L237" s="16" t="str">
        <f aca="false">IF(OR(K237="",F237="",F237=0),"",K237/F237)</f>
        <v/>
      </c>
      <c r="M237" s="17" t="str">
        <f aca="false">IF(OR(K237="",G237=""),"",G237/K237)</f>
        <v/>
      </c>
      <c r="N237" s="18" t="str">
        <f aca="false">IF(B237="","",IF(COUNTIF(Veículos!$A$5:$A$54,B237)=0,"Placa não cadastrada",IF(U237="","OK",LEFT(U237,LEN(U237)-2))))</f>
        <v/>
      </c>
      <c r="O237" s="19" t="str">
        <f aca="false">IFERROR(INDEX(Veículos!$D$5:$D$54,MATCH(B237,Veículos!$A$5:$A$54,0)),"")</f>
        <v/>
      </c>
      <c r="P237" s="19" t="str">
        <f aca="false">IFERROR(INDEX(Veículos!$E$5:$E$54,MATCH(B237,Veículos!$A$5:$A$54,0)),"")</f>
        <v/>
      </c>
      <c r="Q237" s="19" t="str">
        <f aca="false">IFERROR(INDEX(Veículos!$F$5:$F$54,MATCH(B237,Veículos!$A$5:$A$54,0)),"")</f>
        <v/>
      </c>
      <c r="R237" s="19" t="str">
        <f aca="false">IF(OR(B237="",COUNTIF($B$4:B236,B237)=0),"",LOOKUP(2,1/($B$4:B236=B237),$H$4:H236))</f>
        <v/>
      </c>
      <c r="S237" s="19" t="str">
        <f aca="false">IF(OR(A237="",E237="",J237=""),"",IFERROR(AVERAGEIFS($J$5:$J$504,$E$5:$E$504,E237,$A$5:$A$504,"&gt;="&amp;DATE(YEAR(A237),MONTH(A237),1),$A$5:$A$504,"&lt;="&amp;EOMONTH(A237,0)),""))</f>
        <v/>
      </c>
      <c r="T237" s="19" t="n">
        <f aca="false">IF(K237="",0,F237)</f>
        <v>0</v>
      </c>
      <c r="U237" s="19" t="str">
        <f aca="false">IF(OR(F237="",O237=""),"",IF(F237&gt;O237,"Litros acima do tanque; ",""))&amp;IF(OR(H237="",R237=""),"",IF(H237&lt;=R237,"Odômetro não avançou; ",""))&amp;IF(OR(L237="",P237=""),"",IF(L237&lt;P237,"Consumo abaixo do esperado; ",""))&amp;IF(OR(L237="",Q237=""),"",IF(L237&gt;Q237,"Consumo acima do esperado; ",""))&amp;IF(OR(J237="",S237=""),"",IF(J237&gt;S237*(1+Parâmetros!$B$4),"Preço acima da média do mês; ",""))</f>
        <v/>
      </c>
    </row>
    <row r="238" customFormat="false" ht="15" hidden="false" customHeight="false" outlineLevel="0" collapsed="false">
      <c r="A238" s="11"/>
      <c r="B238" s="10"/>
      <c r="C238" s="10"/>
      <c r="D238" s="10"/>
      <c r="E238" s="10"/>
      <c r="F238" s="12"/>
      <c r="G238" s="12"/>
      <c r="H238" s="13"/>
      <c r="I238" s="10"/>
      <c r="J238" s="14" t="str">
        <f aca="false">IF(OR(F238="",G238="",F238=0),"",G238/F238)</f>
        <v/>
      </c>
      <c r="K238" s="15" t="str">
        <f aca="false">IF(OR(H238="",R238=""),"",IF(H238-R238&lt;=0,"",H238-R238))</f>
        <v/>
      </c>
      <c r="L238" s="16" t="str">
        <f aca="false">IF(OR(K238="",F238="",F238=0),"",K238/F238)</f>
        <v/>
      </c>
      <c r="M238" s="17" t="str">
        <f aca="false">IF(OR(K238="",G238=""),"",G238/K238)</f>
        <v/>
      </c>
      <c r="N238" s="18" t="str">
        <f aca="false">IF(B238="","",IF(COUNTIF(Veículos!$A$5:$A$54,B238)=0,"Placa não cadastrada",IF(U238="","OK",LEFT(U238,LEN(U238)-2))))</f>
        <v/>
      </c>
      <c r="O238" s="19" t="str">
        <f aca="false">IFERROR(INDEX(Veículos!$D$5:$D$54,MATCH(B238,Veículos!$A$5:$A$54,0)),"")</f>
        <v/>
      </c>
      <c r="P238" s="19" t="str">
        <f aca="false">IFERROR(INDEX(Veículos!$E$5:$E$54,MATCH(B238,Veículos!$A$5:$A$54,0)),"")</f>
        <v/>
      </c>
      <c r="Q238" s="19" t="str">
        <f aca="false">IFERROR(INDEX(Veículos!$F$5:$F$54,MATCH(B238,Veículos!$A$5:$A$54,0)),"")</f>
        <v/>
      </c>
      <c r="R238" s="19" t="str">
        <f aca="false">IF(OR(B238="",COUNTIF($B$4:B237,B238)=0),"",LOOKUP(2,1/($B$4:B237=B238),$H$4:H237))</f>
        <v/>
      </c>
      <c r="S238" s="19" t="str">
        <f aca="false">IF(OR(A238="",E238="",J238=""),"",IFERROR(AVERAGEIFS($J$5:$J$504,$E$5:$E$504,E238,$A$5:$A$504,"&gt;="&amp;DATE(YEAR(A238),MONTH(A238),1),$A$5:$A$504,"&lt;="&amp;EOMONTH(A238,0)),""))</f>
        <v/>
      </c>
      <c r="T238" s="19" t="n">
        <f aca="false">IF(K238="",0,F238)</f>
        <v>0</v>
      </c>
      <c r="U238" s="19" t="str">
        <f aca="false">IF(OR(F238="",O238=""),"",IF(F238&gt;O238,"Litros acima do tanque; ",""))&amp;IF(OR(H238="",R238=""),"",IF(H238&lt;=R238,"Odômetro não avançou; ",""))&amp;IF(OR(L238="",P238=""),"",IF(L238&lt;P238,"Consumo abaixo do esperado; ",""))&amp;IF(OR(L238="",Q238=""),"",IF(L238&gt;Q238,"Consumo acima do esperado; ",""))&amp;IF(OR(J238="",S238=""),"",IF(J238&gt;S238*(1+Parâmetros!$B$4),"Preço acima da média do mês; ",""))</f>
        <v/>
      </c>
    </row>
    <row r="239" customFormat="false" ht="15" hidden="false" customHeight="false" outlineLevel="0" collapsed="false">
      <c r="A239" s="11"/>
      <c r="B239" s="10"/>
      <c r="C239" s="10"/>
      <c r="D239" s="10"/>
      <c r="E239" s="10"/>
      <c r="F239" s="12"/>
      <c r="G239" s="12"/>
      <c r="H239" s="13"/>
      <c r="I239" s="10"/>
      <c r="J239" s="14" t="str">
        <f aca="false">IF(OR(F239="",G239="",F239=0),"",G239/F239)</f>
        <v/>
      </c>
      <c r="K239" s="15" t="str">
        <f aca="false">IF(OR(H239="",R239=""),"",IF(H239-R239&lt;=0,"",H239-R239))</f>
        <v/>
      </c>
      <c r="L239" s="16" t="str">
        <f aca="false">IF(OR(K239="",F239="",F239=0),"",K239/F239)</f>
        <v/>
      </c>
      <c r="M239" s="17" t="str">
        <f aca="false">IF(OR(K239="",G239=""),"",G239/K239)</f>
        <v/>
      </c>
      <c r="N239" s="18" t="str">
        <f aca="false">IF(B239="","",IF(COUNTIF(Veículos!$A$5:$A$54,B239)=0,"Placa não cadastrada",IF(U239="","OK",LEFT(U239,LEN(U239)-2))))</f>
        <v/>
      </c>
      <c r="O239" s="19" t="str">
        <f aca="false">IFERROR(INDEX(Veículos!$D$5:$D$54,MATCH(B239,Veículos!$A$5:$A$54,0)),"")</f>
        <v/>
      </c>
      <c r="P239" s="19" t="str">
        <f aca="false">IFERROR(INDEX(Veículos!$E$5:$E$54,MATCH(B239,Veículos!$A$5:$A$54,0)),"")</f>
        <v/>
      </c>
      <c r="Q239" s="19" t="str">
        <f aca="false">IFERROR(INDEX(Veículos!$F$5:$F$54,MATCH(B239,Veículos!$A$5:$A$54,0)),"")</f>
        <v/>
      </c>
      <c r="R239" s="19" t="str">
        <f aca="false">IF(OR(B239="",COUNTIF($B$4:B238,B239)=0),"",LOOKUP(2,1/($B$4:B238=B239),$H$4:H238))</f>
        <v/>
      </c>
      <c r="S239" s="19" t="str">
        <f aca="false">IF(OR(A239="",E239="",J239=""),"",IFERROR(AVERAGEIFS($J$5:$J$504,$E$5:$E$504,E239,$A$5:$A$504,"&gt;="&amp;DATE(YEAR(A239),MONTH(A239),1),$A$5:$A$504,"&lt;="&amp;EOMONTH(A239,0)),""))</f>
        <v/>
      </c>
      <c r="T239" s="19" t="n">
        <f aca="false">IF(K239="",0,F239)</f>
        <v>0</v>
      </c>
      <c r="U239" s="19" t="str">
        <f aca="false">IF(OR(F239="",O239=""),"",IF(F239&gt;O239,"Litros acima do tanque; ",""))&amp;IF(OR(H239="",R239=""),"",IF(H239&lt;=R239,"Odômetro não avançou; ",""))&amp;IF(OR(L239="",P239=""),"",IF(L239&lt;P239,"Consumo abaixo do esperado; ",""))&amp;IF(OR(L239="",Q239=""),"",IF(L239&gt;Q239,"Consumo acima do esperado; ",""))&amp;IF(OR(J239="",S239=""),"",IF(J239&gt;S239*(1+Parâmetros!$B$4),"Preço acima da média do mês; ",""))</f>
        <v/>
      </c>
    </row>
    <row r="240" customFormat="false" ht="15" hidden="false" customHeight="false" outlineLevel="0" collapsed="false">
      <c r="A240" s="11"/>
      <c r="B240" s="10"/>
      <c r="C240" s="10"/>
      <c r="D240" s="10"/>
      <c r="E240" s="10"/>
      <c r="F240" s="12"/>
      <c r="G240" s="12"/>
      <c r="H240" s="13"/>
      <c r="I240" s="10"/>
      <c r="J240" s="14" t="str">
        <f aca="false">IF(OR(F240="",G240="",F240=0),"",G240/F240)</f>
        <v/>
      </c>
      <c r="K240" s="15" t="str">
        <f aca="false">IF(OR(H240="",R240=""),"",IF(H240-R240&lt;=0,"",H240-R240))</f>
        <v/>
      </c>
      <c r="L240" s="16" t="str">
        <f aca="false">IF(OR(K240="",F240="",F240=0),"",K240/F240)</f>
        <v/>
      </c>
      <c r="M240" s="17" t="str">
        <f aca="false">IF(OR(K240="",G240=""),"",G240/K240)</f>
        <v/>
      </c>
      <c r="N240" s="18" t="str">
        <f aca="false">IF(B240="","",IF(COUNTIF(Veículos!$A$5:$A$54,B240)=0,"Placa não cadastrada",IF(U240="","OK",LEFT(U240,LEN(U240)-2))))</f>
        <v/>
      </c>
      <c r="O240" s="19" t="str">
        <f aca="false">IFERROR(INDEX(Veículos!$D$5:$D$54,MATCH(B240,Veículos!$A$5:$A$54,0)),"")</f>
        <v/>
      </c>
      <c r="P240" s="19" t="str">
        <f aca="false">IFERROR(INDEX(Veículos!$E$5:$E$54,MATCH(B240,Veículos!$A$5:$A$54,0)),"")</f>
        <v/>
      </c>
      <c r="Q240" s="19" t="str">
        <f aca="false">IFERROR(INDEX(Veículos!$F$5:$F$54,MATCH(B240,Veículos!$A$5:$A$54,0)),"")</f>
        <v/>
      </c>
      <c r="R240" s="19" t="str">
        <f aca="false">IF(OR(B240="",COUNTIF($B$4:B239,B240)=0),"",LOOKUP(2,1/($B$4:B239=B240),$H$4:H239))</f>
        <v/>
      </c>
      <c r="S240" s="19" t="str">
        <f aca="false">IF(OR(A240="",E240="",J240=""),"",IFERROR(AVERAGEIFS($J$5:$J$504,$E$5:$E$504,E240,$A$5:$A$504,"&gt;="&amp;DATE(YEAR(A240),MONTH(A240),1),$A$5:$A$504,"&lt;="&amp;EOMONTH(A240,0)),""))</f>
        <v/>
      </c>
      <c r="T240" s="19" t="n">
        <f aca="false">IF(K240="",0,F240)</f>
        <v>0</v>
      </c>
      <c r="U240" s="19" t="str">
        <f aca="false">IF(OR(F240="",O240=""),"",IF(F240&gt;O240,"Litros acima do tanque; ",""))&amp;IF(OR(H240="",R240=""),"",IF(H240&lt;=R240,"Odômetro não avançou; ",""))&amp;IF(OR(L240="",P240=""),"",IF(L240&lt;P240,"Consumo abaixo do esperado; ",""))&amp;IF(OR(L240="",Q240=""),"",IF(L240&gt;Q240,"Consumo acima do esperado; ",""))&amp;IF(OR(J240="",S240=""),"",IF(J240&gt;S240*(1+Parâmetros!$B$4),"Preço acima da média do mês; ",""))</f>
        <v/>
      </c>
    </row>
    <row r="241" customFormat="false" ht="15" hidden="false" customHeight="false" outlineLevel="0" collapsed="false">
      <c r="A241" s="11"/>
      <c r="B241" s="10"/>
      <c r="C241" s="10"/>
      <c r="D241" s="10"/>
      <c r="E241" s="10"/>
      <c r="F241" s="12"/>
      <c r="G241" s="12"/>
      <c r="H241" s="13"/>
      <c r="I241" s="10"/>
      <c r="J241" s="14" t="str">
        <f aca="false">IF(OR(F241="",G241="",F241=0),"",G241/F241)</f>
        <v/>
      </c>
      <c r="K241" s="15" t="str">
        <f aca="false">IF(OR(H241="",R241=""),"",IF(H241-R241&lt;=0,"",H241-R241))</f>
        <v/>
      </c>
      <c r="L241" s="16" t="str">
        <f aca="false">IF(OR(K241="",F241="",F241=0),"",K241/F241)</f>
        <v/>
      </c>
      <c r="M241" s="17" t="str">
        <f aca="false">IF(OR(K241="",G241=""),"",G241/K241)</f>
        <v/>
      </c>
      <c r="N241" s="18" t="str">
        <f aca="false">IF(B241="","",IF(COUNTIF(Veículos!$A$5:$A$54,B241)=0,"Placa não cadastrada",IF(U241="","OK",LEFT(U241,LEN(U241)-2))))</f>
        <v/>
      </c>
      <c r="O241" s="19" t="str">
        <f aca="false">IFERROR(INDEX(Veículos!$D$5:$D$54,MATCH(B241,Veículos!$A$5:$A$54,0)),"")</f>
        <v/>
      </c>
      <c r="P241" s="19" t="str">
        <f aca="false">IFERROR(INDEX(Veículos!$E$5:$E$54,MATCH(B241,Veículos!$A$5:$A$54,0)),"")</f>
        <v/>
      </c>
      <c r="Q241" s="19" t="str">
        <f aca="false">IFERROR(INDEX(Veículos!$F$5:$F$54,MATCH(B241,Veículos!$A$5:$A$54,0)),"")</f>
        <v/>
      </c>
      <c r="R241" s="19" t="str">
        <f aca="false">IF(OR(B241="",COUNTIF($B$4:B240,B241)=0),"",LOOKUP(2,1/($B$4:B240=B241),$H$4:H240))</f>
        <v/>
      </c>
      <c r="S241" s="19" t="str">
        <f aca="false">IF(OR(A241="",E241="",J241=""),"",IFERROR(AVERAGEIFS($J$5:$J$504,$E$5:$E$504,E241,$A$5:$A$504,"&gt;="&amp;DATE(YEAR(A241),MONTH(A241),1),$A$5:$A$504,"&lt;="&amp;EOMONTH(A241,0)),""))</f>
        <v/>
      </c>
      <c r="T241" s="19" t="n">
        <f aca="false">IF(K241="",0,F241)</f>
        <v>0</v>
      </c>
      <c r="U241" s="19" t="str">
        <f aca="false">IF(OR(F241="",O241=""),"",IF(F241&gt;O241,"Litros acima do tanque; ",""))&amp;IF(OR(H241="",R241=""),"",IF(H241&lt;=R241,"Odômetro não avançou; ",""))&amp;IF(OR(L241="",P241=""),"",IF(L241&lt;P241,"Consumo abaixo do esperado; ",""))&amp;IF(OR(L241="",Q241=""),"",IF(L241&gt;Q241,"Consumo acima do esperado; ",""))&amp;IF(OR(J241="",S241=""),"",IF(J241&gt;S241*(1+Parâmetros!$B$4),"Preço acima da média do mês; ",""))</f>
        <v/>
      </c>
    </row>
    <row r="242" customFormat="false" ht="15" hidden="false" customHeight="false" outlineLevel="0" collapsed="false">
      <c r="A242" s="11"/>
      <c r="B242" s="10"/>
      <c r="C242" s="10"/>
      <c r="D242" s="10"/>
      <c r="E242" s="10"/>
      <c r="F242" s="12"/>
      <c r="G242" s="12"/>
      <c r="H242" s="13"/>
      <c r="I242" s="10"/>
      <c r="J242" s="14" t="str">
        <f aca="false">IF(OR(F242="",G242="",F242=0),"",G242/F242)</f>
        <v/>
      </c>
      <c r="K242" s="15" t="str">
        <f aca="false">IF(OR(H242="",R242=""),"",IF(H242-R242&lt;=0,"",H242-R242))</f>
        <v/>
      </c>
      <c r="L242" s="16" t="str">
        <f aca="false">IF(OR(K242="",F242="",F242=0),"",K242/F242)</f>
        <v/>
      </c>
      <c r="M242" s="17" t="str">
        <f aca="false">IF(OR(K242="",G242=""),"",G242/K242)</f>
        <v/>
      </c>
      <c r="N242" s="18" t="str">
        <f aca="false">IF(B242="","",IF(COUNTIF(Veículos!$A$5:$A$54,B242)=0,"Placa não cadastrada",IF(U242="","OK",LEFT(U242,LEN(U242)-2))))</f>
        <v/>
      </c>
      <c r="O242" s="19" t="str">
        <f aca="false">IFERROR(INDEX(Veículos!$D$5:$D$54,MATCH(B242,Veículos!$A$5:$A$54,0)),"")</f>
        <v/>
      </c>
      <c r="P242" s="19" t="str">
        <f aca="false">IFERROR(INDEX(Veículos!$E$5:$E$54,MATCH(B242,Veículos!$A$5:$A$54,0)),"")</f>
        <v/>
      </c>
      <c r="Q242" s="19" t="str">
        <f aca="false">IFERROR(INDEX(Veículos!$F$5:$F$54,MATCH(B242,Veículos!$A$5:$A$54,0)),"")</f>
        <v/>
      </c>
      <c r="R242" s="19" t="str">
        <f aca="false">IF(OR(B242="",COUNTIF($B$4:B241,B242)=0),"",LOOKUP(2,1/($B$4:B241=B242),$H$4:H241))</f>
        <v/>
      </c>
      <c r="S242" s="19" t="str">
        <f aca="false">IF(OR(A242="",E242="",J242=""),"",IFERROR(AVERAGEIFS($J$5:$J$504,$E$5:$E$504,E242,$A$5:$A$504,"&gt;="&amp;DATE(YEAR(A242),MONTH(A242),1),$A$5:$A$504,"&lt;="&amp;EOMONTH(A242,0)),""))</f>
        <v/>
      </c>
      <c r="T242" s="19" t="n">
        <f aca="false">IF(K242="",0,F242)</f>
        <v>0</v>
      </c>
      <c r="U242" s="19" t="str">
        <f aca="false">IF(OR(F242="",O242=""),"",IF(F242&gt;O242,"Litros acima do tanque; ",""))&amp;IF(OR(H242="",R242=""),"",IF(H242&lt;=R242,"Odômetro não avançou; ",""))&amp;IF(OR(L242="",P242=""),"",IF(L242&lt;P242,"Consumo abaixo do esperado; ",""))&amp;IF(OR(L242="",Q242=""),"",IF(L242&gt;Q242,"Consumo acima do esperado; ",""))&amp;IF(OR(J242="",S242=""),"",IF(J242&gt;S242*(1+Parâmetros!$B$4),"Preço acima da média do mês; ",""))</f>
        <v/>
      </c>
    </row>
    <row r="243" customFormat="false" ht="15" hidden="false" customHeight="false" outlineLevel="0" collapsed="false">
      <c r="A243" s="11"/>
      <c r="B243" s="10"/>
      <c r="C243" s="10"/>
      <c r="D243" s="10"/>
      <c r="E243" s="10"/>
      <c r="F243" s="12"/>
      <c r="G243" s="12"/>
      <c r="H243" s="13"/>
      <c r="I243" s="10"/>
      <c r="J243" s="14" t="str">
        <f aca="false">IF(OR(F243="",G243="",F243=0),"",G243/F243)</f>
        <v/>
      </c>
      <c r="K243" s="15" t="str">
        <f aca="false">IF(OR(H243="",R243=""),"",IF(H243-R243&lt;=0,"",H243-R243))</f>
        <v/>
      </c>
      <c r="L243" s="16" t="str">
        <f aca="false">IF(OR(K243="",F243="",F243=0),"",K243/F243)</f>
        <v/>
      </c>
      <c r="M243" s="17" t="str">
        <f aca="false">IF(OR(K243="",G243=""),"",G243/K243)</f>
        <v/>
      </c>
      <c r="N243" s="18" t="str">
        <f aca="false">IF(B243="","",IF(COUNTIF(Veículos!$A$5:$A$54,B243)=0,"Placa não cadastrada",IF(U243="","OK",LEFT(U243,LEN(U243)-2))))</f>
        <v/>
      </c>
      <c r="O243" s="19" t="str">
        <f aca="false">IFERROR(INDEX(Veículos!$D$5:$D$54,MATCH(B243,Veículos!$A$5:$A$54,0)),"")</f>
        <v/>
      </c>
      <c r="P243" s="19" t="str">
        <f aca="false">IFERROR(INDEX(Veículos!$E$5:$E$54,MATCH(B243,Veículos!$A$5:$A$54,0)),"")</f>
        <v/>
      </c>
      <c r="Q243" s="19" t="str">
        <f aca="false">IFERROR(INDEX(Veículos!$F$5:$F$54,MATCH(B243,Veículos!$A$5:$A$54,0)),"")</f>
        <v/>
      </c>
      <c r="R243" s="19" t="str">
        <f aca="false">IF(OR(B243="",COUNTIF($B$4:B242,B243)=0),"",LOOKUP(2,1/($B$4:B242=B243),$H$4:H242))</f>
        <v/>
      </c>
      <c r="S243" s="19" t="str">
        <f aca="false">IF(OR(A243="",E243="",J243=""),"",IFERROR(AVERAGEIFS($J$5:$J$504,$E$5:$E$504,E243,$A$5:$A$504,"&gt;="&amp;DATE(YEAR(A243),MONTH(A243),1),$A$5:$A$504,"&lt;="&amp;EOMONTH(A243,0)),""))</f>
        <v/>
      </c>
      <c r="T243" s="19" t="n">
        <f aca="false">IF(K243="",0,F243)</f>
        <v>0</v>
      </c>
      <c r="U243" s="19" t="str">
        <f aca="false">IF(OR(F243="",O243=""),"",IF(F243&gt;O243,"Litros acima do tanque; ",""))&amp;IF(OR(H243="",R243=""),"",IF(H243&lt;=R243,"Odômetro não avançou; ",""))&amp;IF(OR(L243="",P243=""),"",IF(L243&lt;P243,"Consumo abaixo do esperado; ",""))&amp;IF(OR(L243="",Q243=""),"",IF(L243&gt;Q243,"Consumo acima do esperado; ",""))&amp;IF(OR(J243="",S243=""),"",IF(J243&gt;S243*(1+Parâmetros!$B$4),"Preço acima da média do mês; ",""))</f>
        <v/>
      </c>
    </row>
    <row r="244" customFormat="false" ht="15" hidden="false" customHeight="false" outlineLevel="0" collapsed="false">
      <c r="A244" s="11"/>
      <c r="B244" s="10"/>
      <c r="C244" s="10"/>
      <c r="D244" s="10"/>
      <c r="E244" s="10"/>
      <c r="F244" s="12"/>
      <c r="G244" s="12"/>
      <c r="H244" s="13"/>
      <c r="I244" s="10"/>
      <c r="J244" s="14" t="str">
        <f aca="false">IF(OR(F244="",G244="",F244=0),"",G244/F244)</f>
        <v/>
      </c>
      <c r="K244" s="15" t="str">
        <f aca="false">IF(OR(H244="",R244=""),"",IF(H244-R244&lt;=0,"",H244-R244))</f>
        <v/>
      </c>
      <c r="L244" s="16" t="str">
        <f aca="false">IF(OR(K244="",F244="",F244=0),"",K244/F244)</f>
        <v/>
      </c>
      <c r="M244" s="17" t="str">
        <f aca="false">IF(OR(K244="",G244=""),"",G244/K244)</f>
        <v/>
      </c>
      <c r="N244" s="18" t="str">
        <f aca="false">IF(B244="","",IF(COUNTIF(Veículos!$A$5:$A$54,B244)=0,"Placa não cadastrada",IF(U244="","OK",LEFT(U244,LEN(U244)-2))))</f>
        <v/>
      </c>
      <c r="O244" s="19" t="str">
        <f aca="false">IFERROR(INDEX(Veículos!$D$5:$D$54,MATCH(B244,Veículos!$A$5:$A$54,0)),"")</f>
        <v/>
      </c>
      <c r="P244" s="19" t="str">
        <f aca="false">IFERROR(INDEX(Veículos!$E$5:$E$54,MATCH(B244,Veículos!$A$5:$A$54,0)),"")</f>
        <v/>
      </c>
      <c r="Q244" s="19" t="str">
        <f aca="false">IFERROR(INDEX(Veículos!$F$5:$F$54,MATCH(B244,Veículos!$A$5:$A$54,0)),"")</f>
        <v/>
      </c>
      <c r="R244" s="19" t="str">
        <f aca="false">IF(OR(B244="",COUNTIF($B$4:B243,B244)=0),"",LOOKUP(2,1/($B$4:B243=B244),$H$4:H243))</f>
        <v/>
      </c>
      <c r="S244" s="19" t="str">
        <f aca="false">IF(OR(A244="",E244="",J244=""),"",IFERROR(AVERAGEIFS($J$5:$J$504,$E$5:$E$504,E244,$A$5:$A$504,"&gt;="&amp;DATE(YEAR(A244),MONTH(A244),1),$A$5:$A$504,"&lt;="&amp;EOMONTH(A244,0)),""))</f>
        <v/>
      </c>
      <c r="T244" s="19" t="n">
        <f aca="false">IF(K244="",0,F244)</f>
        <v>0</v>
      </c>
      <c r="U244" s="19" t="str">
        <f aca="false">IF(OR(F244="",O244=""),"",IF(F244&gt;O244,"Litros acima do tanque; ",""))&amp;IF(OR(H244="",R244=""),"",IF(H244&lt;=R244,"Odômetro não avançou; ",""))&amp;IF(OR(L244="",P244=""),"",IF(L244&lt;P244,"Consumo abaixo do esperado; ",""))&amp;IF(OR(L244="",Q244=""),"",IF(L244&gt;Q244,"Consumo acima do esperado; ",""))&amp;IF(OR(J244="",S244=""),"",IF(J244&gt;S244*(1+Parâmetros!$B$4),"Preço acima da média do mês; ",""))</f>
        <v/>
      </c>
    </row>
    <row r="245" customFormat="false" ht="15" hidden="false" customHeight="false" outlineLevel="0" collapsed="false">
      <c r="A245" s="11"/>
      <c r="B245" s="10"/>
      <c r="C245" s="10"/>
      <c r="D245" s="10"/>
      <c r="E245" s="10"/>
      <c r="F245" s="12"/>
      <c r="G245" s="12"/>
      <c r="H245" s="13"/>
      <c r="I245" s="10"/>
      <c r="J245" s="14" t="str">
        <f aca="false">IF(OR(F245="",G245="",F245=0),"",G245/F245)</f>
        <v/>
      </c>
      <c r="K245" s="15" t="str">
        <f aca="false">IF(OR(H245="",R245=""),"",IF(H245-R245&lt;=0,"",H245-R245))</f>
        <v/>
      </c>
      <c r="L245" s="16" t="str">
        <f aca="false">IF(OR(K245="",F245="",F245=0),"",K245/F245)</f>
        <v/>
      </c>
      <c r="M245" s="17" t="str">
        <f aca="false">IF(OR(K245="",G245=""),"",G245/K245)</f>
        <v/>
      </c>
      <c r="N245" s="18" t="str">
        <f aca="false">IF(B245="","",IF(COUNTIF(Veículos!$A$5:$A$54,B245)=0,"Placa não cadastrada",IF(U245="","OK",LEFT(U245,LEN(U245)-2))))</f>
        <v/>
      </c>
      <c r="O245" s="19" t="str">
        <f aca="false">IFERROR(INDEX(Veículos!$D$5:$D$54,MATCH(B245,Veículos!$A$5:$A$54,0)),"")</f>
        <v/>
      </c>
      <c r="P245" s="19" t="str">
        <f aca="false">IFERROR(INDEX(Veículos!$E$5:$E$54,MATCH(B245,Veículos!$A$5:$A$54,0)),"")</f>
        <v/>
      </c>
      <c r="Q245" s="19" t="str">
        <f aca="false">IFERROR(INDEX(Veículos!$F$5:$F$54,MATCH(B245,Veículos!$A$5:$A$54,0)),"")</f>
        <v/>
      </c>
      <c r="R245" s="19" t="str">
        <f aca="false">IF(OR(B245="",COUNTIF($B$4:B244,B245)=0),"",LOOKUP(2,1/($B$4:B244=B245),$H$4:H244))</f>
        <v/>
      </c>
      <c r="S245" s="19" t="str">
        <f aca="false">IF(OR(A245="",E245="",J245=""),"",IFERROR(AVERAGEIFS($J$5:$J$504,$E$5:$E$504,E245,$A$5:$A$504,"&gt;="&amp;DATE(YEAR(A245),MONTH(A245),1),$A$5:$A$504,"&lt;="&amp;EOMONTH(A245,0)),""))</f>
        <v/>
      </c>
      <c r="T245" s="19" t="n">
        <f aca="false">IF(K245="",0,F245)</f>
        <v>0</v>
      </c>
      <c r="U245" s="19" t="str">
        <f aca="false">IF(OR(F245="",O245=""),"",IF(F245&gt;O245,"Litros acima do tanque; ",""))&amp;IF(OR(H245="",R245=""),"",IF(H245&lt;=R245,"Odômetro não avançou; ",""))&amp;IF(OR(L245="",P245=""),"",IF(L245&lt;P245,"Consumo abaixo do esperado; ",""))&amp;IF(OR(L245="",Q245=""),"",IF(L245&gt;Q245,"Consumo acima do esperado; ",""))&amp;IF(OR(J245="",S245=""),"",IF(J245&gt;S245*(1+Parâmetros!$B$4),"Preço acima da média do mês; ",""))</f>
        <v/>
      </c>
    </row>
    <row r="246" customFormat="false" ht="15" hidden="false" customHeight="false" outlineLevel="0" collapsed="false">
      <c r="A246" s="11"/>
      <c r="B246" s="10"/>
      <c r="C246" s="10"/>
      <c r="D246" s="10"/>
      <c r="E246" s="10"/>
      <c r="F246" s="12"/>
      <c r="G246" s="12"/>
      <c r="H246" s="13"/>
      <c r="I246" s="10"/>
      <c r="J246" s="14" t="str">
        <f aca="false">IF(OR(F246="",G246="",F246=0),"",G246/F246)</f>
        <v/>
      </c>
      <c r="K246" s="15" t="str">
        <f aca="false">IF(OR(H246="",R246=""),"",IF(H246-R246&lt;=0,"",H246-R246))</f>
        <v/>
      </c>
      <c r="L246" s="16" t="str">
        <f aca="false">IF(OR(K246="",F246="",F246=0),"",K246/F246)</f>
        <v/>
      </c>
      <c r="M246" s="17" t="str">
        <f aca="false">IF(OR(K246="",G246=""),"",G246/K246)</f>
        <v/>
      </c>
      <c r="N246" s="18" t="str">
        <f aca="false">IF(B246="","",IF(COUNTIF(Veículos!$A$5:$A$54,B246)=0,"Placa não cadastrada",IF(U246="","OK",LEFT(U246,LEN(U246)-2))))</f>
        <v/>
      </c>
      <c r="O246" s="19" t="str">
        <f aca="false">IFERROR(INDEX(Veículos!$D$5:$D$54,MATCH(B246,Veículos!$A$5:$A$54,0)),"")</f>
        <v/>
      </c>
      <c r="P246" s="19" t="str">
        <f aca="false">IFERROR(INDEX(Veículos!$E$5:$E$54,MATCH(B246,Veículos!$A$5:$A$54,0)),"")</f>
        <v/>
      </c>
      <c r="Q246" s="19" t="str">
        <f aca="false">IFERROR(INDEX(Veículos!$F$5:$F$54,MATCH(B246,Veículos!$A$5:$A$54,0)),"")</f>
        <v/>
      </c>
      <c r="R246" s="19" t="str">
        <f aca="false">IF(OR(B246="",COUNTIF($B$4:B245,B246)=0),"",LOOKUP(2,1/($B$4:B245=B246),$H$4:H245))</f>
        <v/>
      </c>
      <c r="S246" s="19" t="str">
        <f aca="false">IF(OR(A246="",E246="",J246=""),"",IFERROR(AVERAGEIFS($J$5:$J$504,$E$5:$E$504,E246,$A$5:$A$504,"&gt;="&amp;DATE(YEAR(A246),MONTH(A246),1),$A$5:$A$504,"&lt;="&amp;EOMONTH(A246,0)),""))</f>
        <v/>
      </c>
      <c r="T246" s="19" t="n">
        <f aca="false">IF(K246="",0,F246)</f>
        <v>0</v>
      </c>
      <c r="U246" s="19" t="str">
        <f aca="false">IF(OR(F246="",O246=""),"",IF(F246&gt;O246,"Litros acima do tanque; ",""))&amp;IF(OR(H246="",R246=""),"",IF(H246&lt;=R246,"Odômetro não avançou; ",""))&amp;IF(OR(L246="",P246=""),"",IF(L246&lt;P246,"Consumo abaixo do esperado; ",""))&amp;IF(OR(L246="",Q246=""),"",IF(L246&gt;Q246,"Consumo acima do esperado; ",""))&amp;IF(OR(J246="",S246=""),"",IF(J246&gt;S246*(1+Parâmetros!$B$4),"Preço acima da média do mês; ",""))</f>
        <v/>
      </c>
    </row>
    <row r="247" customFormat="false" ht="15" hidden="false" customHeight="false" outlineLevel="0" collapsed="false">
      <c r="A247" s="11"/>
      <c r="B247" s="10"/>
      <c r="C247" s="10"/>
      <c r="D247" s="10"/>
      <c r="E247" s="10"/>
      <c r="F247" s="12"/>
      <c r="G247" s="12"/>
      <c r="H247" s="13"/>
      <c r="I247" s="10"/>
      <c r="J247" s="14" t="str">
        <f aca="false">IF(OR(F247="",G247="",F247=0),"",G247/F247)</f>
        <v/>
      </c>
      <c r="K247" s="15" t="str">
        <f aca="false">IF(OR(H247="",R247=""),"",IF(H247-R247&lt;=0,"",H247-R247))</f>
        <v/>
      </c>
      <c r="L247" s="16" t="str">
        <f aca="false">IF(OR(K247="",F247="",F247=0),"",K247/F247)</f>
        <v/>
      </c>
      <c r="M247" s="17" t="str">
        <f aca="false">IF(OR(K247="",G247=""),"",G247/K247)</f>
        <v/>
      </c>
      <c r="N247" s="18" t="str">
        <f aca="false">IF(B247="","",IF(COUNTIF(Veículos!$A$5:$A$54,B247)=0,"Placa não cadastrada",IF(U247="","OK",LEFT(U247,LEN(U247)-2))))</f>
        <v/>
      </c>
      <c r="O247" s="19" t="str">
        <f aca="false">IFERROR(INDEX(Veículos!$D$5:$D$54,MATCH(B247,Veículos!$A$5:$A$54,0)),"")</f>
        <v/>
      </c>
      <c r="P247" s="19" t="str">
        <f aca="false">IFERROR(INDEX(Veículos!$E$5:$E$54,MATCH(B247,Veículos!$A$5:$A$54,0)),"")</f>
        <v/>
      </c>
      <c r="Q247" s="19" t="str">
        <f aca="false">IFERROR(INDEX(Veículos!$F$5:$F$54,MATCH(B247,Veículos!$A$5:$A$54,0)),"")</f>
        <v/>
      </c>
      <c r="R247" s="19" t="str">
        <f aca="false">IF(OR(B247="",COUNTIF($B$4:B246,B247)=0),"",LOOKUP(2,1/($B$4:B246=B247),$H$4:H246))</f>
        <v/>
      </c>
      <c r="S247" s="19" t="str">
        <f aca="false">IF(OR(A247="",E247="",J247=""),"",IFERROR(AVERAGEIFS($J$5:$J$504,$E$5:$E$504,E247,$A$5:$A$504,"&gt;="&amp;DATE(YEAR(A247),MONTH(A247),1),$A$5:$A$504,"&lt;="&amp;EOMONTH(A247,0)),""))</f>
        <v/>
      </c>
      <c r="T247" s="19" t="n">
        <f aca="false">IF(K247="",0,F247)</f>
        <v>0</v>
      </c>
      <c r="U247" s="19" t="str">
        <f aca="false">IF(OR(F247="",O247=""),"",IF(F247&gt;O247,"Litros acima do tanque; ",""))&amp;IF(OR(H247="",R247=""),"",IF(H247&lt;=R247,"Odômetro não avançou; ",""))&amp;IF(OR(L247="",P247=""),"",IF(L247&lt;P247,"Consumo abaixo do esperado; ",""))&amp;IF(OR(L247="",Q247=""),"",IF(L247&gt;Q247,"Consumo acima do esperado; ",""))&amp;IF(OR(J247="",S247=""),"",IF(J247&gt;S247*(1+Parâmetros!$B$4),"Preço acima da média do mês; ",""))</f>
        <v/>
      </c>
    </row>
    <row r="248" customFormat="false" ht="15" hidden="false" customHeight="false" outlineLevel="0" collapsed="false">
      <c r="A248" s="11"/>
      <c r="B248" s="10"/>
      <c r="C248" s="10"/>
      <c r="D248" s="10"/>
      <c r="E248" s="10"/>
      <c r="F248" s="12"/>
      <c r="G248" s="12"/>
      <c r="H248" s="13"/>
      <c r="I248" s="10"/>
      <c r="J248" s="14" t="str">
        <f aca="false">IF(OR(F248="",G248="",F248=0),"",G248/F248)</f>
        <v/>
      </c>
      <c r="K248" s="15" t="str">
        <f aca="false">IF(OR(H248="",R248=""),"",IF(H248-R248&lt;=0,"",H248-R248))</f>
        <v/>
      </c>
      <c r="L248" s="16" t="str">
        <f aca="false">IF(OR(K248="",F248="",F248=0),"",K248/F248)</f>
        <v/>
      </c>
      <c r="M248" s="17" t="str">
        <f aca="false">IF(OR(K248="",G248=""),"",G248/K248)</f>
        <v/>
      </c>
      <c r="N248" s="18" t="str">
        <f aca="false">IF(B248="","",IF(COUNTIF(Veículos!$A$5:$A$54,B248)=0,"Placa não cadastrada",IF(U248="","OK",LEFT(U248,LEN(U248)-2))))</f>
        <v/>
      </c>
      <c r="O248" s="19" t="str">
        <f aca="false">IFERROR(INDEX(Veículos!$D$5:$D$54,MATCH(B248,Veículos!$A$5:$A$54,0)),"")</f>
        <v/>
      </c>
      <c r="P248" s="19" t="str">
        <f aca="false">IFERROR(INDEX(Veículos!$E$5:$E$54,MATCH(B248,Veículos!$A$5:$A$54,0)),"")</f>
        <v/>
      </c>
      <c r="Q248" s="19" t="str">
        <f aca="false">IFERROR(INDEX(Veículos!$F$5:$F$54,MATCH(B248,Veículos!$A$5:$A$54,0)),"")</f>
        <v/>
      </c>
      <c r="R248" s="19" t="str">
        <f aca="false">IF(OR(B248="",COUNTIF($B$4:B247,B248)=0),"",LOOKUP(2,1/($B$4:B247=B248),$H$4:H247))</f>
        <v/>
      </c>
      <c r="S248" s="19" t="str">
        <f aca="false">IF(OR(A248="",E248="",J248=""),"",IFERROR(AVERAGEIFS($J$5:$J$504,$E$5:$E$504,E248,$A$5:$A$504,"&gt;="&amp;DATE(YEAR(A248),MONTH(A248),1),$A$5:$A$504,"&lt;="&amp;EOMONTH(A248,0)),""))</f>
        <v/>
      </c>
      <c r="T248" s="19" t="n">
        <f aca="false">IF(K248="",0,F248)</f>
        <v>0</v>
      </c>
      <c r="U248" s="19" t="str">
        <f aca="false">IF(OR(F248="",O248=""),"",IF(F248&gt;O248,"Litros acima do tanque; ",""))&amp;IF(OR(H248="",R248=""),"",IF(H248&lt;=R248,"Odômetro não avançou; ",""))&amp;IF(OR(L248="",P248=""),"",IF(L248&lt;P248,"Consumo abaixo do esperado; ",""))&amp;IF(OR(L248="",Q248=""),"",IF(L248&gt;Q248,"Consumo acima do esperado; ",""))&amp;IF(OR(J248="",S248=""),"",IF(J248&gt;S248*(1+Parâmetros!$B$4),"Preço acima da média do mês; ",""))</f>
        <v/>
      </c>
    </row>
    <row r="249" customFormat="false" ht="15" hidden="false" customHeight="false" outlineLevel="0" collapsed="false">
      <c r="A249" s="11"/>
      <c r="B249" s="10"/>
      <c r="C249" s="10"/>
      <c r="D249" s="10"/>
      <c r="E249" s="10"/>
      <c r="F249" s="12"/>
      <c r="G249" s="12"/>
      <c r="H249" s="13"/>
      <c r="I249" s="10"/>
      <c r="J249" s="14" t="str">
        <f aca="false">IF(OR(F249="",G249="",F249=0),"",G249/F249)</f>
        <v/>
      </c>
      <c r="K249" s="15" t="str">
        <f aca="false">IF(OR(H249="",R249=""),"",IF(H249-R249&lt;=0,"",H249-R249))</f>
        <v/>
      </c>
      <c r="L249" s="16" t="str">
        <f aca="false">IF(OR(K249="",F249="",F249=0),"",K249/F249)</f>
        <v/>
      </c>
      <c r="M249" s="17" t="str">
        <f aca="false">IF(OR(K249="",G249=""),"",G249/K249)</f>
        <v/>
      </c>
      <c r="N249" s="18" t="str">
        <f aca="false">IF(B249="","",IF(COUNTIF(Veículos!$A$5:$A$54,B249)=0,"Placa não cadastrada",IF(U249="","OK",LEFT(U249,LEN(U249)-2))))</f>
        <v/>
      </c>
      <c r="O249" s="19" t="str">
        <f aca="false">IFERROR(INDEX(Veículos!$D$5:$D$54,MATCH(B249,Veículos!$A$5:$A$54,0)),"")</f>
        <v/>
      </c>
      <c r="P249" s="19" t="str">
        <f aca="false">IFERROR(INDEX(Veículos!$E$5:$E$54,MATCH(B249,Veículos!$A$5:$A$54,0)),"")</f>
        <v/>
      </c>
      <c r="Q249" s="19" t="str">
        <f aca="false">IFERROR(INDEX(Veículos!$F$5:$F$54,MATCH(B249,Veículos!$A$5:$A$54,0)),"")</f>
        <v/>
      </c>
      <c r="R249" s="19" t="str">
        <f aca="false">IF(OR(B249="",COUNTIF($B$4:B248,B249)=0),"",LOOKUP(2,1/($B$4:B248=B249),$H$4:H248))</f>
        <v/>
      </c>
      <c r="S249" s="19" t="str">
        <f aca="false">IF(OR(A249="",E249="",J249=""),"",IFERROR(AVERAGEIFS($J$5:$J$504,$E$5:$E$504,E249,$A$5:$A$504,"&gt;="&amp;DATE(YEAR(A249),MONTH(A249),1),$A$5:$A$504,"&lt;="&amp;EOMONTH(A249,0)),""))</f>
        <v/>
      </c>
      <c r="T249" s="19" t="n">
        <f aca="false">IF(K249="",0,F249)</f>
        <v>0</v>
      </c>
      <c r="U249" s="19" t="str">
        <f aca="false">IF(OR(F249="",O249=""),"",IF(F249&gt;O249,"Litros acima do tanque; ",""))&amp;IF(OR(H249="",R249=""),"",IF(H249&lt;=R249,"Odômetro não avançou; ",""))&amp;IF(OR(L249="",P249=""),"",IF(L249&lt;P249,"Consumo abaixo do esperado; ",""))&amp;IF(OR(L249="",Q249=""),"",IF(L249&gt;Q249,"Consumo acima do esperado; ",""))&amp;IF(OR(J249="",S249=""),"",IF(J249&gt;S249*(1+Parâmetros!$B$4),"Preço acima da média do mês; ",""))</f>
        <v/>
      </c>
    </row>
    <row r="250" customFormat="false" ht="15" hidden="false" customHeight="false" outlineLevel="0" collapsed="false">
      <c r="A250" s="11"/>
      <c r="B250" s="10"/>
      <c r="C250" s="10"/>
      <c r="D250" s="10"/>
      <c r="E250" s="10"/>
      <c r="F250" s="12"/>
      <c r="G250" s="12"/>
      <c r="H250" s="13"/>
      <c r="I250" s="10"/>
      <c r="J250" s="14" t="str">
        <f aca="false">IF(OR(F250="",G250="",F250=0),"",G250/F250)</f>
        <v/>
      </c>
      <c r="K250" s="15" t="str">
        <f aca="false">IF(OR(H250="",R250=""),"",IF(H250-R250&lt;=0,"",H250-R250))</f>
        <v/>
      </c>
      <c r="L250" s="16" t="str">
        <f aca="false">IF(OR(K250="",F250="",F250=0),"",K250/F250)</f>
        <v/>
      </c>
      <c r="M250" s="17" t="str">
        <f aca="false">IF(OR(K250="",G250=""),"",G250/K250)</f>
        <v/>
      </c>
      <c r="N250" s="18" t="str">
        <f aca="false">IF(B250="","",IF(COUNTIF(Veículos!$A$5:$A$54,B250)=0,"Placa não cadastrada",IF(U250="","OK",LEFT(U250,LEN(U250)-2))))</f>
        <v/>
      </c>
      <c r="O250" s="19" t="str">
        <f aca="false">IFERROR(INDEX(Veículos!$D$5:$D$54,MATCH(B250,Veículos!$A$5:$A$54,0)),"")</f>
        <v/>
      </c>
      <c r="P250" s="19" t="str">
        <f aca="false">IFERROR(INDEX(Veículos!$E$5:$E$54,MATCH(B250,Veículos!$A$5:$A$54,0)),"")</f>
        <v/>
      </c>
      <c r="Q250" s="19" t="str">
        <f aca="false">IFERROR(INDEX(Veículos!$F$5:$F$54,MATCH(B250,Veículos!$A$5:$A$54,0)),"")</f>
        <v/>
      </c>
      <c r="R250" s="19" t="str">
        <f aca="false">IF(OR(B250="",COUNTIF($B$4:B249,B250)=0),"",LOOKUP(2,1/($B$4:B249=B250),$H$4:H249))</f>
        <v/>
      </c>
      <c r="S250" s="19" t="str">
        <f aca="false">IF(OR(A250="",E250="",J250=""),"",IFERROR(AVERAGEIFS($J$5:$J$504,$E$5:$E$504,E250,$A$5:$A$504,"&gt;="&amp;DATE(YEAR(A250),MONTH(A250),1),$A$5:$A$504,"&lt;="&amp;EOMONTH(A250,0)),""))</f>
        <v/>
      </c>
      <c r="T250" s="19" t="n">
        <f aca="false">IF(K250="",0,F250)</f>
        <v>0</v>
      </c>
      <c r="U250" s="19" t="str">
        <f aca="false">IF(OR(F250="",O250=""),"",IF(F250&gt;O250,"Litros acima do tanque; ",""))&amp;IF(OR(H250="",R250=""),"",IF(H250&lt;=R250,"Odômetro não avançou; ",""))&amp;IF(OR(L250="",P250=""),"",IF(L250&lt;P250,"Consumo abaixo do esperado; ",""))&amp;IF(OR(L250="",Q250=""),"",IF(L250&gt;Q250,"Consumo acima do esperado; ",""))&amp;IF(OR(J250="",S250=""),"",IF(J250&gt;S250*(1+Parâmetros!$B$4),"Preço acima da média do mês; ",""))</f>
        <v/>
      </c>
    </row>
    <row r="251" customFormat="false" ht="15" hidden="false" customHeight="false" outlineLevel="0" collapsed="false">
      <c r="A251" s="11"/>
      <c r="B251" s="10"/>
      <c r="C251" s="10"/>
      <c r="D251" s="10"/>
      <c r="E251" s="10"/>
      <c r="F251" s="12"/>
      <c r="G251" s="12"/>
      <c r="H251" s="13"/>
      <c r="I251" s="10"/>
      <c r="J251" s="14" t="str">
        <f aca="false">IF(OR(F251="",G251="",F251=0),"",G251/F251)</f>
        <v/>
      </c>
      <c r="K251" s="15" t="str">
        <f aca="false">IF(OR(H251="",R251=""),"",IF(H251-R251&lt;=0,"",H251-R251))</f>
        <v/>
      </c>
      <c r="L251" s="16" t="str">
        <f aca="false">IF(OR(K251="",F251="",F251=0),"",K251/F251)</f>
        <v/>
      </c>
      <c r="M251" s="17" t="str">
        <f aca="false">IF(OR(K251="",G251=""),"",G251/K251)</f>
        <v/>
      </c>
      <c r="N251" s="18" t="str">
        <f aca="false">IF(B251="","",IF(COUNTIF(Veículos!$A$5:$A$54,B251)=0,"Placa não cadastrada",IF(U251="","OK",LEFT(U251,LEN(U251)-2))))</f>
        <v/>
      </c>
      <c r="O251" s="19" t="str">
        <f aca="false">IFERROR(INDEX(Veículos!$D$5:$D$54,MATCH(B251,Veículos!$A$5:$A$54,0)),"")</f>
        <v/>
      </c>
      <c r="P251" s="19" t="str">
        <f aca="false">IFERROR(INDEX(Veículos!$E$5:$E$54,MATCH(B251,Veículos!$A$5:$A$54,0)),"")</f>
        <v/>
      </c>
      <c r="Q251" s="19" t="str">
        <f aca="false">IFERROR(INDEX(Veículos!$F$5:$F$54,MATCH(B251,Veículos!$A$5:$A$54,0)),"")</f>
        <v/>
      </c>
      <c r="R251" s="19" t="str">
        <f aca="false">IF(OR(B251="",COUNTIF($B$4:B250,B251)=0),"",LOOKUP(2,1/($B$4:B250=B251),$H$4:H250))</f>
        <v/>
      </c>
      <c r="S251" s="19" t="str">
        <f aca="false">IF(OR(A251="",E251="",J251=""),"",IFERROR(AVERAGEIFS($J$5:$J$504,$E$5:$E$504,E251,$A$5:$A$504,"&gt;="&amp;DATE(YEAR(A251),MONTH(A251),1),$A$5:$A$504,"&lt;="&amp;EOMONTH(A251,0)),""))</f>
        <v/>
      </c>
      <c r="T251" s="19" t="n">
        <f aca="false">IF(K251="",0,F251)</f>
        <v>0</v>
      </c>
      <c r="U251" s="19" t="str">
        <f aca="false">IF(OR(F251="",O251=""),"",IF(F251&gt;O251,"Litros acima do tanque; ",""))&amp;IF(OR(H251="",R251=""),"",IF(H251&lt;=R251,"Odômetro não avançou; ",""))&amp;IF(OR(L251="",P251=""),"",IF(L251&lt;P251,"Consumo abaixo do esperado; ",""))&amp;IF(OR(L251="",Q251=""),"",IF(L251&gt;Q251,"Consumo acima do esperado; ",""))&amp;IF(OR(J251="",S251=""),"",IF(J251&gt;S251*(1+Parâmetros!$B$4),"Preço acima da média do mês; ",""))</f>
        <v/>
      </c>
    </row>
    <row r="252" customFormat="false" ht="15" hidden="false" customHeight="false" outlineLevel="0" collapsed="false">
      <c r="A252" s="11"/>
      <c r="B252" s="10"/>
      <c r="C252" s="10"/>
      <c r="D252" s="10"/>
      <c r="E252" s="10"/>
      <c r="F252" s="12"/>
      <c r="G252" s="12"/>
      <c r="H252" s="13"/>
      <c r="I252" s="10"/>
      <c r="J252" s="14" t="str">
        <f aca="false">IF(OR(F252="",G252="",F252=0),"",G252/F252)</f>
        <v/>
      </c>
      <c r="K252" s="15" t="str">
        <f aca="false">IF(OR(H252="",R252=""),"",IF(H252-R252&lt;=0,"",H252-R252))</f>
        <v/>
      </c>
      <c r="L252" s="16" t="str">
        <f aca="false">IF(OR(K252="",F252="",F252=0),"",K252/F252)</f>
        <v/>
      </c>
      <c r="M252" s="17" t="str">
        <f aca="false">IF(OR(K252="",G252=""),"",G252/K252)</f>
        <v/>
      </c>
      <c r="N252" s="18" t="str">
        <f aca="false">IF(B252="","",IF(COUNTIF(Veículos!$A$5:$A$54,B252)=0,"Placa não cadastrada",IF(U252="","OK",LEFT(U252,LEN(U252)-2))))</f>
        <v/>
      </c>
      <c r="O252" s="19" t="str">
        <f aca="false">IFERROR(INDEX(Veículos!$D$5:$D$54,MATCH(B252,Veículos!$A$5:$A$54,0)),"")</f>
        <v/>
      </c>
      <c r="P252" s="19" t="str">
        <f aca="false">IFERROR(INDEX(Veículos!$E$5:$E$54,MATCH(B252,Veículos!$A$5:$A$54,0)),"")</f>
        <v/>
      </c>
      <c r="Q252" s="19" t="str">
        <f aca="false">IFERROR(INDEX(Veículos!$F$5:$F$54,MATCH(B252,Veículos!$A$5:$A$54,0)),"")</f>
        <v/>
      </c>
      <c r="R252" s="19" t="str">
        <f aca="false">IF(OR(B252="",COUNTIF($B$4:B251,B252)=0),"",LOOKUP(2,1/($B$4:B251=B252),$H$4:H251))</f>
        <v/>
      </c>
      <c r="S252" s="19" t="str">
        <f aca="false">IF(OR(A252="",E252="",J252=""),"",IFERROR(AVERAGEIFS($J$5:$J$504,$E$5:$E$504,E252,$A$5:$A$504,"&gt;="&amp;DATE(YEAR(A252),MONTH(A252),1),$A$5:$A$504,"&lt;="&amp;EOMONTH(A252,0)),""))</f>
        <v/>
      </c>
      <c r="T252" s="19" t="n">
        <f aca="false">IF(K252="",0,F252)</f>
        <v>0</v>
      </c>
      <c r="U252" s="19" t="str">
        <f aca="false">IF(OR(F252="",O252=""),"",IF(F252&gt;O252,"Litros acima do tanque; ",""))&amp;IF(OR(H252="",R252=""),"",IF(H252&lt;=R252,"Odômetro não avançou; ",""))&amp;IF(OR(L252="",P252=""),"",IF(L252&lt;P252,"Consumo abaixo do esperado; ",""))&amp;IF(OR(L252="",Q252=""),"",IF(L252&gt;Q252,"Consumo acima do esperado; ",""))&amp;IF(OR(J252="",S252=""),"",IF(J252&gt;S252*(1+Parâmetros!$B$4),"Preço acima da média do mês; ",""))</f>
        <v/>
      </c>
    </row>
    <row r="253" customFormat="false" ht="15" hidden="false" customHeight="false" outlineLevel="0" collapsed="false">
      <c r="A253" s="11"/>
      <c r="B253" s="10"/>
      <c r="C253" s="10"/>
      <c r="D253" s="10"/>
      <c r="E253" s="10"/>
      <c r="F253" s="12"/>
      <c r="G253" s="12"/>
      <c r="H253" s="13"/>
      <c r="I253" s="10"/>
      <c r="J253" s="14" t="str">
        <f aca="false">IF(OR(F253="",G253="",F253=0),"",G253/F253)</f>
        <v/>
      </c>
      <c r="K253" s="15" t="str">
        <f aca="false">IF(OR(H253="",R253=""),"",IF(H253-R253&lt;=0,"",H253-R253))</f>
        <v/>
      </c>
      <c r="L253" s="16" t="str">
        <f aca="false">IF(OR(K253="",F253="",F253=0),"",K253/F253)</f>
        <v/>
      </c>
      <c r="M253" s="17" t="str">
        <f aca="false">IF(OR(K253="",G253=""),"",G253/K253)</f>
        <v/>
      </c>
      <c r="N253" s="18" t="str">
        <f aca="false">IF(B253="","",IF(COUNTIF(Veículos!$A$5:$A$54,B253)=0,"Placa não cadastrada",IF(U253="","OK",LEFT(U253,LEN(U253)-2))))</f>
        <v/>
      </c>
      <c r="O253" s="19" t="str">
        <f aca="false">IFERROR(INDEX(Veículos!$D$5:$D$54,MATCH(B253,Veículos!$A$5:$A$54,0)),"")</f>
        <v/>
      </c>
      <c r="P253" s="19" t="str">
        <f aca="false">IFERROR(INDEX(Veículos!$E$5:$E$54,MATCH(B253,Veículos!$A$5:$A$54,0)),"")</f>
        <v/>
      </c>
      <c r="Q253" s="19" t="str">
        <f aca="false">IFERROR(INDEX(Veículos!$F$5:$F$54,MATCH(B253,Veículos!$A$5:$A$54,0)),"")</f>
        <v/>
      </c>
      <c r="R253" s="19" t="str">
        <f aca="false">IF(OR(B253="",COUNTIF($B$4:B252,B253)=0),"",LOOKUP(2,1/($B$4:B252=B253),$H$4:H252))</f>
        <v/>
      </c>
      <c r="S253" s="19" t="str">
        <f aca="false">IF(OR(A253="",E253="",J253=""),"",IFERROR(AVERAGEIFS($J$5:$J$504,$E$5:$E$504,E253,$A$5:$A$504,"&gt;="&amp;DATE(YEAR(A253),MONTH(A253),1),$A$5:$A$504,"&lt;="&amp;EOMONTH(A253,0)),""))</f>
        <v/>
      </c>
      <c r="T253" s="19" t="n">
        <f aca="false">IF(K253="",0,F253)</f>
        <v>0</v>
      </c>
      <c r="U253" s="19" t="str">
        <f aca="false">IF(OR(F253="",O253=""),"",IF(F253&gt;O253,"Litros acima do tanque; ",""))&amp;IF(OR(H253="",R253=""),"",IF(H253&lt;=R253,"Odômetro não avançou; ",""))&amp;IF(OR(L253="",P253=""),"",IF(L253&lt;P253,"Consumo abaixo do esperado; ",""))&amp;IF(OR(L253="",Q253=""),"",IF(L253&gt;Q253,"Consumo acima do esperado; ",""))&amp;IF(OR(J253="",S253=""),"",IF(J253&gt;S253*(1+Parâmetros!$B$4),"Preço acima da média do mês; ",""))</f>
        <v/>
      </c>
    </row>
    <row r="254" customFormat="false" ht="15" hidden="false" customHeight="false" outlineLevel="0" collapsed="false">
      <c r="A254" s="11"/>
      <c r="B254" s="10"/>
      <c r="C254" s="10"/>
      <c r="D254" s="10"/>
      <c r="E254" s="10"/>
      <c r="F254" s="12"/>
      <c r="G254" s="12"/>
      <c r="H254" s="13"/>
      <c r="I254" s="10"/>
      <c r="J254" s="14" t="str">
        <f aca="false">IF(OR(F254="",G254="",F254=0),"",G254/F254)</f>
        <v/>
      </c>
      <c r="K254" s="15" t="str">
        <f aca="false">IF(OR(H254="",R254=""),"",IF(H254-R254&lt;=0,"",H254-R254))</f>
        <v/>
      </c>
      <c r="L254" s="16" t="str">
        <f aca="false">IF(OR(K254="",F254="",F254=0),"",K254/F254)</f>
        <v/>
      </c>
      <c r="M254" s="17" t="str">
        <f aca="false">IF(OR(K254="",G254=""),"",G254/K254)</f>
        <v/>
      </c>
      <c r="N254" s="18" t="str">
        <f aca="false">IF(B254="","",IF(COUNTIF(Veículos!$A$5:$A$54,B254)=0,"Placa não cadastrada",IF(U254="","OK",LEFT(U254,LEN(U254)-2))))</f>
        <v/>
      </c>
      <c r="O254" s="19" t="str">
        <f aca="false">IFERROR(INDEX(Veículos!$D$5:$D$54,MATCH(B254,Veículos!$A$5:$A$54,0)),"")</f>
        <v/>
      </c>
      <c r="P254" s="19" t="str">
        <f aca="false">IFERROR(INDEX(Veículos!$E$5:$E$54,MATCH(B254,Veículos!$A$5:$A$54,0)),"")</f>
        <v/>
      </c>
      <c r="Q254" s="19" t="str">
        <f aca="false">IFERROR(INDEX(Veículos!$F$5:$F$54,MATCH(B254,Veículos!$A$5:$A$54,0)),"")</f>
        <v/>
      </c>
      <c r="R254" s="19" t="str">
        <f aca="false">IF(OR(B254="",COUNTIF($B$4:B253,B254)=0),"",LOOKUP(2,1/($B$4:B253=B254),$H$4:H253))</f>
        <v/>
      </c>
      <c r="S254" s="19" t="str">
        <f aca="false">IF(OR(A254="",E254="",J254=""),"",IFERROR(AVERAGEIFS($J$5:$J$504,$E$5:$E$504,E254,$A$5:$A$504,"&gt;="&amp;DATE(YEAR(A254),MONTH(A254),1),$A$5:$A$504,"&lt;="&amp;EOMONTH(A254,0)),""))</f>
        <v/>
      </c>
      <c r="T254" s="19" t="n">
        <f aca="false">IF(K254="",0,F254)</f>
        <v>0</v>
      </c>
      <c r="U254" s="19" t="str">
        <f aca="false">IF(OR(F254="",O254=""),"",IF(F254&gt;O254,"Litros acima do tanque; ",""))&amp;IF(OR(H254="",R254=""),"",IF(H254&lt;=R254,"Odômetro não avançou; ",""))&amp;IF(OR(L254="",P254=""),"",IF(L254&lt;P254,"Consumo abaixo do esperado; ",""))&amp;IF(OR(L254="",Q254=""),"",IF(L254&gt;Q254,"Consumo acima do esperado; ",""))&amp;IF(OR(J254="",S254=""),"",IF(J254&gt;S254*(1+Parâmetros!$B$4),"Preço acima da média do mês; ",""))</f>
        <v/>
      </c>
    </row>
    <row r="255" customFormat="false" ht="15" hidden="false" customHeight="false" outlineLevel="0" collapsed="false">
      <c r="A255" s="11"/>
      <c r="B255" s="10"/>
      <c r="C255" s="10"/>
      <c r="D255" s="10"/>
      <c r="E255" s="10"/>
      <c r="F255" s="12"/>
      <c r="G255" s="12"/>
      <c r="H255" s="13"/>
      <c r="I255" s="10"/>
      <c r="J255" s="14" t="str">
        <f aca="false">IF(OR(F255="",G255="",F255=0),"",G255/F255)</f>
        <v/>
      </c>
      <c r="K255" s="15" t="str">
        <f aca="false">IF(OR(H255="",R255=""),"",IF(H255-R255&lt;=0,"",H255-R255))</f>
        <v/>
      </c>
      <c r="L255" s="16" t="str">
        <f aca="false">IF(OR(K255="",F255="",F255=0),"",K255/F255)</f>
        <v/>
      </c>
      <c r="M255" s="17" t="str">
        <f aca="false">IF(OR(K255="",G255=""),"",G255/K255)</f>
        <v/>
      </c>
      <c r="N255" s="18" t="str">
        <f aca="false">IF(B255="","",IF(COUNTIF(Veículos!$A$5:$A$54,B255)=0,"Placa não cadastrada",IF(U255="","OK",LEFT(U255,LEN(U255)-2))))</f>
        <v/>
      </c>
      <c r="O255" s="19" t="str">
        <f aca="false">IFERROR(INDEX(Veículos!$D$5:$D$54,MATCH(B255,Veículos!$A$5:$A$54,0)),"")</f>
        <v/>
      </c>
      <c r="P255" s="19" t="str">
        <f aca="false">IFERROR(INDEX(Veículos!$E$5:$E$54,MATCH(B255,Veículos!$A$5:$A$54,0)),"")</f>
        <v/>
      </c>
      <c r="Q255" s="19" t="str">
        <f aca="false">IFERROR(INDEX(Veículos!$F$5:$F$54,MATCH(B255,Veículos!$A$5:$A$54,0)),"")</f>
        <v/>
      </c>
      <c r="R255" s="19" t="str">
        <f aca="false">IF(OR(B255="",COUNTIF($B$4:B254,B255)=0),"",LOOKUP(2,1/($B$4:B254=B255),$H$4:H254))</f>
        <v/>
      </c>
      <c r="S255" s="19" t="str">
        <f aca="false">IF(OR(A255="",E255="",J255=""),"",IFERROR(AVERAGEIFS($J$5:$J$504,$E$5:$E$504,E255,$A$5:$A$504,"&gt;="&amp;DATE(YEAR(A255),MONTH(A255),1),$A$5:$A$504,"&lt;="&amp;EOMONTH(A255,0)),""))</f>
        <v/>
      </c>
      <c r="T255" s="19" t="n">
        <f aca="false">IF(K255="",0,F255)</f>
        <v>0</v>
      </c>
      <c r="U255" s="19" t="str">
        <f aca="false">IF(OR(F255="",O255=""),"",IF(F255&gt;O255,"Litros acima do tanque; ",""))&amp;IF(OR(H255="",R255=""),"",IF(H255&lt;=R255,"Odômetro não avançou; ",""))&amp;IF(OR(L255="",P255=""),"",IF(L255&lt;P255,"Consumo abaixo do esperado; ",""))&amp;IF(OR(L255="",Q255=""),"",IF(L255&gt;Q255,"Consumo acima do esperado; ",""))&amp;IF(OR(J255="",S255=""),"",IF(J255&gt;S255*(1+Parâmetros!$B$4),"Preço acima da média do mês; ",""))</f>
        <v/>
      </c>
    </row>
    <row r="256" customFormat="false" ht="15" hidden="false" customHeight="false" outlineLevel="0" collapsed="false">
      <c r="A256" s="11"/>
      <c r="B256" s="10"/>
      <c r="C256" s="10"/>
      <c r="D256" s="10"/>
      <c r="E256" s="10"/>
      <c r="F256" s="12"/>
      <c r="G256" s="12"/>
      <c r="H256" s="13"/>
      <c r="I256" s="10"/>
      <c r="J256" s="14" t="str">
        <f aca="false">IF(OR(F256="",G256="",F256=0),"",G256/F256)</f>
        <v/>
      </c>
      <c r="K256" s="15" t="str">
        <f aca="false">IF(OR(H256="",R256=""),"",IF(H256-R256&lt;=0,"",H256-R256))</f>
        <v/>
      </c>
      <c r="L256" s="16" t="str">
        <f aca="false">IF(OR(K256="",F256="",F256=0),"",K256/F256)</f>
        <v/>
      </c>
      <c r="M256" s="17" t="str">
        <f aca="false">IF(OR(K256="",G256=""),"",G256/K256)</f>
        <v/>
      </c>
      <c r="N256" s="18" t="str">
        <f aca="false">IF(B256="","",IF(COUNTIF(Veículos!$A$5:$A$54,B256)=0,"Placa não cadastrada",IF(U256="","OK",LEFT(U256,LEN(U256)-2))))</f>
        <v/>
      </c>
      <c r="O256" s="19" t="str">
        <f aca="false">IFERROR(INDEX(Veículos!$D$5:$D$54,MATCH(B256,Veículos!$A$5:$A$54,0)),"")</f>
        <v/>
      </c>
      <c r="P256" s="19" t="str">
        <f aca="false">IFERROR(INDEX(Veículos!$E$5:$E$54,MATCH(B256,Veículos!$A$5:$A$54,0)),"")</f>
        <v/>
      </c>
      <c r="Q256" s="19" t="str">
        <f aca="false">IFERROR(INDEX(Veículos!$F$5:$F$54,MATCH(B256,Veículos!$A$5:$A$54,0)),"")</f>
        <v/>
      </c>
      <c r="R256" s="19" t="str">
        <f aca="false">IF(OR(B256="",COUNTIF($B$4:B255,B256)=0),"",LOOKUP(2,1/($B$4:B255=B256),$H$4:H255))</f>
        <v/>
      </c>
      <c r="S256" s="19" t="str">
        <f aca="false">IF(OR(A256="",E256="",J256=""),"",IFERROR(AVERAGEIFS($J$5:$J$504,$E$5:$E$504,E256,$A$5:$A$504,"&gt;="&amp;DATE(YEAR(A256),MONTH(A256),1),$A$5:$A$504,"&lt;="&amp;EOMONTH(A256,0)),""))</f>
        <v/>
      </c>
      <c r="T256" s="19" t="n">
        <f aca="false">IF(K256="",0,F256)</f>
        <v>0</v>
      </c>
      <c r="U256" s="19" t="str">
        <f aca="false">IF(OR(F256="",O256=""),"",IF(F256&gt;O256,"Litros acima do tanque; ",""))&amp;IF(OR(H256="",R256=""),"",IF(H256&lt;=R256,"Odômetro não avançou; ",""))&amp;IF(OR(L256="",P256=""),"",IF(L256&lt;P256,"Consumo abaixo do esperado; ",""))&amp;IF(OR(L256="",Q256=""),"",IF(L256&gt;Q256,"Consumo acima do esperado; ",""))&amp;IF(OR(J256="",S256=""),"",IF(J256&gt;S256*(1+Parâmetros!$B$4),"Preço acima da média do mês; ",""))</f>
        <v/>
      </c>
    </row>
    <row r="257" customFormat="false" ht="15" hidden="false" customHeight="false" outlineLevel="0" collapsed="false">
      <c r="A257" s="11"/>
      <c r="B257" s="10"/>
      <c r="C257" s="10"/>
      <c r="D257" s="10"/>
      <c r="E257" s="10"/>
      <c r="F257" s="12"/>
      <c r="G257" s="12"/>
      <c r="H257" s="13"/>
      <c r="I257" s="10"/>
      <c r="J257" s="14" t="str">
        <f aca="false">IF(OR(F257="",G257="",F257=0),"",G257/F257)</f>
        <v/>
      </c>
      <c r="K257" s="15" t="str">
        <f aca="false">IF(OR(H257="",R257=""),"",IF(H257-R257&lt;=0,"",H257-R257))</f>
        <v/>
      </c>
      <c r="L257" s="16" t="str">
        <f aca="false">IF(OR(K257="",F257="",F257=0),"",K257/F257)</f>
        <v/>
      </c>
      <c r="M257" s="17" t="str">
        <f aca="false">IF(OR(K257="",G257=""),"",G257/K257)</f>
        <v/>
      </c>
      <c r="N257" s="18" t="str">
        <f aca="false">IF(B257="","",IF(COUNTIF(Veículos!$A$5:$A$54,B257)=0,"Placa não cadastrada",IF(U257="","OK",LEFT(U257,LEN(U257)-2))))</f>
        <v/>
      </c>
      <c r="O257" s="19" t="str">
        <f aca="false">IFERROR(INDEX(Veículos!$D$5:$D$54,MATCH(B257,Veículos!$A$5:$A$54,0)),"")</f>
        <v/>
      </c>
      <c r="P257" s="19" t="str">
        <f aca="false">IFERROR(INDEX(Veículos!$E$5:$E$54,MATCH(B257,Veículos!$A$5:$A$54,0)),"")</f>
        <v/>
      </c>
      <c r="Q257" s="19" t="str">
        <f aca="false">IFERROR(INDEX(Veículos!$F$5:$F$54,MATCH(B257,Veículos!$A$5:$A$54,0)),"")</f>
        <v/>
      </c>
      <c r="R257" s="19" t="str">
        <f aca="false">IF(OR(B257="",COUNTIF($B$4:B256,B257)=0),"",LOOKUP(2,1/($B$4:B256=B257),$H$4:H256))</f>
        <v/>
      </c>
      <c r="S257" s="19" t="str">
        <f aca="false">IF(OR(A257="",E257="",J257=""),"",IFERROR(AVERAGEIFS($J$5:$J$504,$E$5:$E$504,E257,$A$5:$A$504,"&gt;="&amp;DATE(YEAR(A257),MONTH(A257),1),$A$5:$A$504,"&lt;="&amp;EOMONTH(A257,0)),""))</f>
        <v/>
      </c>
      <c r="T257" s="19" t="n">
        <f aca="false">IF(K257="",0,F257)</f>
        <v>0</v>
      </c>
      <c r="U257" s="19" t="str">
        <f aca="false">IF(OR(F257="",O257=""),"",IF(F257&gt;O257,"Litros acima do tanque; ",""))&amp;IF(OR(H257="",R257=""),"",IF(H257&lt;=R257,"Odômetro não avançou; ",""))&amp;IF(OR(L257="",P257=""),"",IF(L257&lt;P257,"Consumo abaixo do esperado; ",""))&amp;IF(OR(L257="",Q257=""),"",IF(L257&gt;Q257,"Consumo acima do esperado; ",""))&amp;IF(OR(J257="",S257=""),"",IF(J257&gt;S257*(1+Parâmetros!$B$4),"Preço acima da média do mês; ",""))</f>
        <v/>
      </c>
    </row>
    <row r="258" customFormat="false" ht="15" hidden="false" customHeight="false" outlineLevel="0" collapsed="false">
      <c r="A258" s="11"/>
      <c r="B258" s="10"/>
      <c r="C258" s="10"/>
      <c r="D258" s="10"/>
      <c r="E258" s="10"/>
      <c r="F258" s="12"/>
      <c r="G258" s="12"/>
      <c r="H258" s="13"/>
      <c r="I258" s="10"/>
      <c r="J258" s="14" t="str">
        <f aca="false">IF(OR(F258="",G258="",F258=0),"",G258/F258)</f>
        <v/>
      </c>
      <c r="K258" s="15" t="str">
        <f aca="false">IF(OR(H258="",R258=""),"",IF(H258-R258&lt;=0,"",H258-R258))</f>
        <v/>
      </c>
      <c r="L258" s="16" t="str">
        <f aca="false">IF(OR(K258="",F258="",F258=0),"",K258/F258)</f>
        <v/>
      </c>
      <c r="M258" s="17" t="str">
        <f aca="false">IF(OR(K258="",G258=""),"",G258/K258)</f>
        <v/>
      </c>
      <c r="N258" s="18" t="str">
        <f aca="false">IF(B258="","",IF(COUNTIF(Veículos!$A$5:$A$54,B258)=0,"Placa não cadastrada",IF(U258="","OK",LEFT(U258,LEN(U258)-2))))</f>
        <v/>
      </c>
      <c r="O258" s="19" t="str">
        <f aca="false">IFERROR(INDEX(Veículos!$D$5:$D$54,MATCH(B258,Veículos!$A$5:$A$54,0)),"")</f>
        <v/>
      </c>
      <c r="P258" s="19" t="str">
        <f aca="false">IFERROR(INDEX(Veículos!$E$5:$E$54,MATCH(B258,Veículos!$A$5:$A$54,0)),"")</f>
        <v/>
      </c>
      <c r="Q258" s="19" t="str">
        <f aca="false">IFERROR(INDEX(Veículos!$F$5:$F$54,MATCH(B258,Veículos!$A$5:$A$54,0)),"")</f>
        <v/>
      </c>
      <c r="R258" s="19" t="str">
        <f aca="false">IF(OR(B258="",COUNTIF($B$4:B257,B258)=0),"",LOOKUP(2,1/($B$4:B257=B258),$H$4:H257))</f>
        <v/>
      </c>
      <c r="S258" s="19" t="str">
        <f aca="false">IF(OR(A258="",E258="",J258=""),"",IFERROR(AVERAGEIFS($J$5:$J$504,$E$5:$E$504,E258,$A$5:$A$504,"&gt;="&amp;DATE(YEAR(A258),MONTH(A258),1),$A$5:$A$504,"&lt;="&amp;EOMONTH(A258,0)),""))</f>
        <v/>
      </c>
      <c r="T258" s="19" t="n">
        <f aca="false">IF(K258="",0,F258)</f>
        <v>0</v>
      </c>
      <c r="U258" s="19" t="str">
        <f aca="false">IF(OR(F258="",O258=""),"",IF(F258&gt;O258,"Litros acima do tanque; ",""))&amp;IF(OR(H258="",R258=""),"",IF(H258&lt;=R258,"Odômetro não avançou; ",""))&amp;IF(OR(L258="",P258=""),"",IF(L258&lt;P258,"Consumo abaixo do esperado; ",""))&amp;IF(OR(L258="",Q258=""),"",IF(L258&gt;Q258,"Consumo acima do esperado; ",""))&amp;IF(OR(J258="",S258=""),"",IF(J258&gt;S258*(1+Parâmetros!$B$4),"Preço acima da média do mês; ",""))</f>
        <v/>
      </c>
    </row>
    <row r="259" customFormat="false" ht="15" hidden="false" customHeight="false" outlineLevel="0" collapsed="false">
      <c r="A259" s="11"/>
      <c r="B259" s="10"/>
      <c r="C259" s="10"/>
      <c r="D259" s="10"/>
      <c r="E259" s="10"/>
      <c r="F259" s="12"/>
      <c r="G259" s="12"/>
      <c r="H259" s="13"/>
      <c r="I259" s="10"/>
      <c r="J259" s="14" t="str">
        <f aca="false">IF(OR(F259="",G259="",F259=0),"",G259/F259)</f>
        <v/>
      </c>
      <c r="K259" s="15" t="str">
        <f aca="false">IF(OR(H259="",R259=""),"",IF(H259-R259&lt;=0,"",H259-R259))</f>
        <v/>
      </c>
      <c r="L259" s="16" t="str">
        <f aca="false">IF(OR(K259="",F259="",F259=0),"",K259/F259)</f>
        <v/>
      </c>
      <c r="M259" s="17" t="str">
        <f aca="false">IF(OR(K259="",G259=""),"",G259/K259)</f>
        <v/>
      </c>
      <c r="N259" s="18" t="str">
        <f aca="false">IF(B259="","",IF(COUNTIF(Veículos!$A$5:$A$54,B259)=0,"Placa não cadastrada",IF(U259="","OK",LEFT(U259,LEN(U259)-2))))</f>
        <v/>
      </c>
      <c r="O259" s="19" t="str">
        <f aca="false">IFERROR(INDEX(Veículos!$D$5:$D$54,MATCH(B259,Veículos!$A$5:$A$54,0)),"")</f>
        <v/>
      </c>
      <c r="P259" s="19" t="str">
        <f aca="false">IFERROR(INDEX(Veículos!$E$5:$E$54,MATCH(B259,Veículos!$A$5:$A$54,0)),"")</f>
        <v/>
      </c>
      <c r="Q259" s="19" t="str">
        <f aca="false">IFERROR(INDEX(Veículos!$F$5:$F$54,MATCH(B259,Veículos!$A$5:$A$54,0)),"")</f>
        <v/>
      </c>
      <c r="R259" s="19" t="str">
        <f aca="false">IF(OR(B259="",COUNTIF($B$4:B258,B259)=0),"",LOOKUP(2,1/($B$4:B258=B259),$H$4:H258))</f>
        <v/>
      </c>
      <c r="S259" s="19" t="str">
        <f aca="false">IF(OR(A259="",E259="",J259=""),"",IFERROR(AVERAGEIFS($J$5:$J$504,$E$5:$E$504,E259,$A$5:$A$504,"&gt;="&amp;DATE(YEAR(A259),MONTH(A259),1),$A$5:$A$504,"&lt;="&amp;EOMONTH(A259,0)),""))</f>
        <v/>
      </c>
      <c r="T259" s="19" t="n">
        <f aca="false">IF(K259="",0,F259)</f>
        <v>0</v>
      </c>
      <c r="U259" s="19" t="str">
        <f aca="false">IF(OR(F259="",O259=""),"",IF(F259&gt;O259,"Litros acima do tanque; ",""))&amp;IF(OR(H259="",R259=""),"",IF(H259&lt;=R259,"Odômetro não avançou; ",""))&amp;IF(OR(L259="",P259=""),"",IF(L259&lt;P259,"Consumo abaixo do esperado; ",""))&amp;IF(OR(L259="",Q259=""),"",IF(L259&gt;Q259,"Consumo acima do esperado; ",""))&amp;IF(OR(J259="",S259=""),"",IF(J259&gt;S259*(1+Parâmetros!$B$4),"Preço acima da média do mês; ",""))</f>
        <v/>
      </c>
    </row>
    <row r="260" customFormat="false" ht="15" hidden="false" customHeight="false" outlineLevel="0" collapsed="false">
      <c r="A260" s="11"/>
      <c r="B260" s="10"/>
      <c r="C260" s="10"/>
      <c r="D260" s="10"/>
      <c r="E260" s="10"/>
      <c r="F260" s="12"/>
      <c r="G260" s="12"/>
      <c r="H260" s="13"/>
      <c r="I260" s="10"/>
      <c r="J260" s="14" t="str">
        <f aca="false">IF(OR(F260="",G260="",F260=0),"",G260/F260)</f>
        <v/>
      </c>
      <c r="K260" s="15" t="str">
        <f aca="false">IF(OR(H260="",R260=""),"",IF(H260-R260&lt;=0,"",H260-R260))</f>
        <v/>
      </c>
      <c r="L260" s="16" t="str">
        <f aca="false">IF(OR(K260="",F260="",F260=0),"",K260/F260)</f>
        <v/>
      </c>
      <c r="M260" s="17" t="str">
        <f aca="false">IF(OR(K260="",G260=""),"",G260/K260)</f>
        <v/>
      </c>
      <c r="N260" s="18" t="str">
        <f aca="false">IF(B260="","",IF(COUNTIF(Veículos!$A$5:$A$54,B260)=0,"Placa não cadastrada",IF(U260="","OK",LEFT(U260,LEN(U260)-2))))</f>
        <v/>
      </c>
      <c r="O260" s="19" t="str">
        <f aca="false">IFERROR(INDEX(Veículos!$D$5:$D$54,MATCH(B260,Veículos!$A$5:$A$54,0)),"")</f>
        <v/>
      </c>
      <c r="P260" s="19" t="str">
        <f aca="false">IFERROR(INDEX(Veículos!$E$5:$E$54,MATCH(B260,Veículos!$A$5:$A$54,0)),"")</f>
        <v/>
      </c>
      <c r="Q260" s="19" t="str">
        <f aca="false">IFERROR(INDEX(Veículos!$F$5:$F$54,MATCH(B260,Veículos!$A$5:$A$54,0)),"")</f>
        <v/>
      </c>
      <c r="R260" s="19" t="str">
        <f aca="false">IF(OR(B260="",COUNTIF($B$4:B259,B260)=0),"",LOOKUP(2,1/($B$4:B259=B260),$H$4:H259))</f>
        <v/>
      </c>
      <c r="S260" s="19" t="str">
        <f aca="false">IF(OR(A260="",E260="",J260=""),"",IFERROR(AVERAGEIFS($J$5:$J$504,$E$5:$E$504,E260,$A$5:$A$504,"&gt;="&amp;DATE(YEAR(A260),MONTH(A260),1),$A$5:$A$504,"&lt;="&amp;EOMONTH(A260,0)),""))</f>
        <v/>
      </c>
      <c r="T260" s="19" t="n">
        <f aca="false">IF(K260="",0,F260)</f>
        <v>0</v>
      </c>
      <c r="U260" s="19" t="str">
        <f aca="false">IF(OR(F260="",O260=""),"",IF(F260&gt;O260,"Litros acima do tanque; ",""))&amp;IF(OR(H260="",R260=""),"",IF(H260&lt;=R260,"Odômetro não avançou; ",""))&amp;IF(OR(L260="",P260=""),"",IF(L260&lt;P260,"Consumo abaixo do esperado; ",""))&amp;IF(OR(L260="",Q260=""),"",IF(L260&gt;Q260,"Consumo acima do esperado; ",""))&amp;IF(OR(J260="",S260=""),"",IF(J260&gt;S260*(1+Parâmetros!$B$4),"Preço acima da média do mês; ",""))</f>
        <v/>
      </c>
    </row>
    <row r="261" customFormat="false" ht="15" hidden="false" customHeight="false" outlineLevel="0" collapsed="false">
      <c r="A261" s="11"/>
      <c r="B261" s="10"/>
      <c r="C261" s="10"/>
      <c r="D261" s="10"/>
      <c r="E261" s="10"/>
      <c r="F261" s="12"/>
      <c r="G261" s="12"/>
      <c r="H261" s="13"/>
      <c r="I261" s="10"/>
      <c r="J261" s="14" t="str">
        <f aca="false">IF(OR(F261="",G261="",F261=0),"",G261/F261)</f>
        <v/>
      </c>
      <c r="K261" s="15" t="str">
        <f aca="false">IF(OR(H261="",R261=""),"",IF(H261-R261&lt;=0,"",H261-R261))</f>
        <v/>
      </c>
      <c r="L261" s="16" t="str">
        <f aca="false">IF(OR(K261="",F261="",F261=0),"",K261/F261)</f>
        <v/>
      </c>
      <c r="M261" s="17" t="str">
        <f aca="false">IF(OR(K261="",G261=""),"",G261/K261)</f>
        <v/>
      </c>
      <c r="N261" s="18" t="str">
        <f aca="false">IF(B261="","",IF(COUNTIF(Veículos!$A$5:$A$54,B261)=0,"Placa não cadastrada",IF(U261="","OK",LEFT(U261,LEN(U261)-2))))</f>
        <v/>
      </c>
      <c r="O261" s="19" t="str">
        <f aca="false">IFERROR(INDEX(Veículos!$D$5:$D$54,MATCH(B261,Veículos!$A$5:$A$54,0)),"")</f>
        <v/>
      </c>
      <c r="P261" s="19" t="str">
        <f aca="false">IFERROR(INDEX(Veículos!$E$5:$E$54,MATCH(B261,Veículos!$A$5:$A$54,0)),"")</f>
        <v/>
      </c>
      <c r="Q261" s="19" t="str">
        <f aca="false">IFERROR(INDEX(Veículos!$F$5:$F$54,MATCH(B261,Veículos!$A$5:$A$54,0)),"")</f>
        <v/>
      </c>
      <c r="R261" s="19" t="str">
        <f aca="false">IF(OR(B261="",COUNTIF($B$4:B260,B261)=0),"",LOOKUP(2,1/($B$4:B260=B261),$H$4:H260))</f>
        <v/>
      </c>
      <c r="S261" s="19" t="str">
        <f aca="false">IF(OR(A261="",E261="",J261=""),"",IFERROR(AVERAGEIFS($J$5:$J$504,$E$5:$E$504,E261,$A$5:$A$504,"&gt;="&amp;DATE(YEAR(A261),MONTH(A261),1),$A$5:$A$504,"&lt;="&amp;EOMONTH(A261,0)),""))</f>
        <v/>
      </c>
      <c r="T261" s="19" t="n">
        <f aca="false">IF(K261="",0,F261)</f>
        <v>0</v>
      </c>
      <c r="U261" s="19" t="str">
        <f aca="false">IF(OR(F261="",O261=""),"",IF(F261&gt;O261,"Litros acima do tanque; ",""))&amp;IF(OR(H261="",R261=""),"",IF(H261&lt;=R261,"Odômetro não avançou; ",""))&amp;IF(OR(L261="",P261=""),"",IF(L261&lt;P261,"Consumo abaixo do esperado; ",""))&amp;IF(OR(L261="",Q261=""),"",IF(L261&gt;Q261,"Consumo acima do esperado; ",""))&amp;IF(OR(J261="",S261=""),"",IF(J261&gt;S261*(1+Parâmetros!$B$4),"Preço acima da média do mês; ",""))</f>
        <v/>
      </c>
    </row>
    <row r="262" customFormat="false" ht="15" hidden="false" customHeight="false" outlineLevel="0" collapsed="false">
      <c r="A262" s="11"/>
      <c r="B262" s="10"/>
      <c r="C262" s="10"/>
      <c r="D262" s="10"/>
      <c r="E262" s="10"/>
      <c r="F262" s="12"/>
      <c r="G262" s="12"/>
      <c r="H262" s="13"/>
      <c r="I262" s="10"/>
      <c r="J262" s="14" t="str">
        <f aca="false">IF(OR(F262="",G262="",F262=0),"",G262/F262)</f>
        <v/>
      </c>
      <c r="K262" s="15" t="str">
        <f aca="false">IF(OR(H262="",R262=""),"",IF(H262-R262&lt;=0,"",H262-R262))</f>
        <v/>
      </c>
      <c r="L262" s="16" t="str">
        <f aca="false">IF(OR(K262="",F262="",F262=0),"",K262/F262)</f>
        <v/>
      </c>
      <c r="M262" s="17" t="str">
        <f aca="false">IF(OR(K262="",G262=""),"",G262/K262)</f>
        <v/>
      </c>
      <c r="N262" s="18" t="str">
        <f aca="false">IF(B262="","",IF(COUNTIF(Veículos!$A$5:$A$54,B262)=0,"Placa não cadastrada",IF(U262="","OK",LEFT(U262,LEN(U262)-2))))</f>
        <v/>
      </c>
      <c r="O262" s="19" t="str">
        <f aca="false">IFERROR(INDEX(Veículos!$D$5:$D$54,MATCH(B262,Veículos!$A$5:$A$54,0)),"")</f>
        <v/>
      </c>
      <c r="P262" s="19" t="str">
        <f aca="false">IFERROR(INDEX(Veículos!$E$5:$E$54,MATCH(B262,Veículos!$A$5:$A$54,0)),"")</f>
        <v/>
      </c>
      <c r="Q262" s="19" t="str">
        <f aca="false">IFERROR(INDEX(Veículos!$F$5:$F$54,MATCH(B262,Veículos!$A$5:$A$54,0)),"")</f>
        <v/>
      </c>
      <c r="R262" s="19" t="str">
        <f aca="false">IF(OR(B262="",COUNTIF($B$4:B261,B262)=0),"",LOOKUP(2,1/($B$4:B261=B262),$H$4:H261))</f>
        <v/>
      </c>
      <c r="S262" s="19" t="str">
        <f aca="false">IF(OR(A262="",E262="",J262=""),"",IFERROR(AVERAGEIFS($J$5:$J$504,$E$5:$E$504,E262,$A$5:$A$504,"&gt;="&amp;DATE(YEAR(A262),MONTH(A262),1),$A$5:$A$504,"&lt;="&amp;EOMONTH(A262,0)),""))</f>
        <v/>
      </c>
      <c r="T262" s="19" t="n">
        <f aca="false">IF(K262="",0,F262)</f>
        <v>0</v>
      </c>
      <c r="U262" s="19" t="str">
        <f aca="false">IF(OR(F262="",O262=""),"",IF(F262&gt;O262,"Litros acima do tanque; ",""))&amp;IF(OR(H262="",R262=""),"",IF(H262&lt;=R262,"Odômetro não avançou; ",""))&amp;IF(OR(L262="",P262=""),"",IF(L262&lt;P262,"Consumo abaixo do esperado; ",""))&amp;IF(OR(L262="",Q262=""),"",IF(L262&gt;Q262,"Consumo acima do esperado; ",""))&amp;IF(OR(J262="",S262=""),"",IF(J262&gt;S262*(1+Parâmetros!$B$4),"Preço acima da média do mês; ",""))</f>
        <v/>
      </c>
    </row>
    <row r="263" customFormat="false" ht="15" hidden="false" customHeight="false" outlineLevel="0" collapsed="false">
      <c r="A263" s="11"/>
      <c r="B263" s="10"/>
      <c r="C263" s="10"/>
      <c r="D263" s="10"/>
      <c r="E263" s="10"/>
      <c r="F263" s="12"/>
      <c r="G263" s="12"/>
      <c r="H263" s="13"/>
      <c r="I263" s="10"/>
      <c r="J263" s="14" t="str">
        <f aca="false">IF(OR(F263="",G263="",F263=0),"",G263/F263)</f>
        <v/>
      </c>
      <c r="K263" s="15" t="str">
        <f aca="false">IF(OR(H263="",R263=""),"",IF(H263-R263&lt;=0,"",H263-R263))</f>
        <v/>
      </c>
      <c r="L263" s="16" t="str">
        <f aca="false">IF(OR(K263="",F263="",F263=0),"",K263/F263)</f>
        <v/>
      </c>
      <c r="M263" s="17" t="str">
        <f aca="false">IF(OR(K263="",G263=""),"",G263/K263)</f>
        <v/>
      </c>
      <c r="N263" s="18" t="str">
        <f aca="false">IF(B263="","",IF(COUNTIF(Veículos!$A$5:$A$54,B263)=0,"Placa não cadastrada",IF(U263="","OK",LEFT(U263,LEN(U263)-2))))</f>
        <v/>
      </c>
      <c r="O263" s="19" t="str">
        <f aca="false">IFERROR(INDEX(Veículos!$D$5:$D$54,MATCH(B263,Veículos!$A$5:$A$54,0)),"")</f>
        <v/>
      </c>
      <c r="P263" s="19" t="str">
        <f aca="false">IFERROR(INDEX(Veículos!$E$5:$E$54,MATCH(B263,Veículos!$A$5:$A$54,0)),"")</f>
        <v/>
      </c>
      <c r="Q263" s="19" t="str">
        <f aca="false">IFERROR(INDEX(Veículos!$F$5:$F$54,MATCH(B263,Veículos!$A$5:$A$54,0)),"")</f>
        <v/>
      </c>
      <c r="R263" s="19" t="str">
        <f aca="false">IF(OR(B263="",COUNTIF($B$4:B262,B263)=0),"",LOOKUP(2,1/($B$4:B262=B263),$H$4:H262))</f>
        <v/>
      </c>
      <c r="S263" s="19" t="str">
        <f aca="false">IF(OR(A263="",E263="",J263=""),"",IFERROR(AVERAGEIFS($J$5:$J$504,$E$5:$E$504,E263,$A$5:$A$504,"&gt;="&amp;DATE(YEAR(A263),MONTH(A263),1),$A$5:$A$504,"&lt;="&amp;EOMONTH(A263,0)),""))</f>
        <v/>
      </c>
      <c r="T263" s="19" t="n">
        <f aca="false">IF(K263="",0,F263)</f>
        <v>0</v>
      </c>
      <c r="U263" s="19" t="str">
        <f aca="false">IF(OR(F263="",O263=""),"",IF(F263&gt;O263,"Litros acima do tanque; ",""))&amp;IF(OR(H263="",R263=""),"",IF(H263&lt;=R263,"Odômetro não avançou; ",""))&amp;IF(OR(L263="",P263=""),"",IF(L263&lt;P263,"Consumo abaixo do esperado; ",""))&amp;IF(OR(L263="",Q263=""),"",IF(L263&gt;Q263,"Consumo acima do esperado; ",""))&amp;IF(OR(J263="",S263=""),"",IF(J263&gt;S263*(1+Parâmetros!$B$4),"Preço acima da média do mês; ",""))</f>
        <v/>
      </c>
    </row>
    <row r="264" customFormat="false" ht="15" hidden="false" customHeight="false" outlineLevel="0" collapsed="false">
      <c r="A264" s="11"/>
      <c r="B264" s="10"/>
      <c r="C264" s="10"/>
      <c r="D264" s="10"/>
      <c r="E264" s="10"/>
      <c r="F264" s="12"/>
      <c r="G264" s="12"/>
      <c r="H264" s="13"/>
      <c r="I264" s="10"/>
      <c r="J264" s="14" t="str">
        <f aca="false">IF(OR(F264="",G264="",F264=0),"",G264/F264)</f>
        <v/>
      </c>
      <c r="K264" s="15" t="str">
        <f aca="false">IF(OR(H264="",R264=""),"",IF(H264-R264&lt;=0,"",H264-R264))</f>
        <v/>
      </c>
      <c r="L264" s="16" t="str">
        <f aca="false">IF(OR(K264="",F264="",F264=0),"",K264/F264)</f>
        <v/>
      </c>
      <c r="M264" s="17" t="str">
        <f aca="false">IF(OR(K264="",G264=""),"",G264/K264)</f>
        <v/>
      </c>
      <c r="N264" s="18" t="str">
        <f aca="false">IF(B264="","",IF(COUNTIF(Veículos!$A$5:$A$54,B264)=0,"Placa não cadastrada",IF(U264="","OK",LEFT(U264,LEN(U264)-2))))</f>
        <v/>
      </c>
      <c r="O264" s="19" t="str">
        <f aca="false">IFERROR(INDEX(Veículos!$D$5:$D$54,MATCH(B264,Veículos!$A$5:$A$54,0)),"")</f>
        <v/>
      </c>
      <c r="P264" s="19" t="str">
        <f aca="false">IFERROR(INDEX(Veículos!$E$5:$E$54,MATCH(B264,Veículos!$A$5:$A$54,0)),"")</f>
        <v/>
      </c>
      <c r="Q264" s="19" t="str">
        <f aca="false">IFERROR(INDEX(Veículos!$F$5:$F$54,MATCH(B264,Veículos!$A$5:$A$54,0)),"")</f>
        <v/>
      </c>
      <c r="R264" s="19" t="str">
        <f aca="false">IF(OR(B264="",COUNTIF($B$4:B263,B264)=0),"",LOOKUP(2,1/($B$4:B263=B264),$H$4:H263))</f>
        <v/>
      </c>
      <c r="S264" s="19" t="str">
        <f aca="false">IF(OR(A264="",E264="",J264=""),"",IFERROR(AVERAGEIFS($J$5:$J$504,$E$5:$E$504,E264,$A$5:$A$504,"&gt;="&amp;DATE(YEAR(A264),MONTH(A264),1),$A$5:$A$504,"&lt;="&amp;EOMONTH(A264,0)),""))</f>
        <v/>
      </c>
      <c r="T264" s="19" t="n">
        <f aca="false">IF(K264="",0,F264)</f>
        <v>0</v>
      </c>
      <c r="U264" s="19" t="str">
        <f aca="false">IF(OR(F264="",O264=""),"",IF(F264&gt;O264,"Litros acima do tanque; ",""))&amp;IF(OR(H264="",R264=""),"",IF(H264&lt;=R264,"Odômetro não avançou; ",""))&amp;IF(OR(L264="",P264=""),"",IF(L264&lt;P264,"Consumo abaixo do esperado; ",""))&amp;IF(OR(L264="",Q264=""),"",IF(L264&gt;Q264,"Consumo acima do esperado; ",""))&amp;IF(OR(J264="",S264=""),"",IF(J264&gt;S264*(1+Parâmetros!$B$4),"Preço acima da média do mês; ",""))</f>
        <v/>
      </c>
    </row>
    <row r="265" customFormat="false" ht="15" hidden="false" customHeight="false" outlineLevel="0" collapsed="false">
      <c r="A265" s="11"/>
      <c r="B265" s="10"/>
      <c r="C265" s="10"/>
      <c r="D265" s="10"/>
      <c r="E265" s="10"/>
      <c r="F265" s="12"/>
      <c r="G265" s="12"/>
      <c r="H265" s="13"/>
      <c r="I265" s="10"/>
      <c r="J265" s="14" t="str">
        <f aca="false">IF(OR(F265="",G265="",F265=0),"",G265/F265)</f>
        <v/>
      </c>
      <c r="K265" s="15" t="str">
        <f aca="false">IF(OR(H265="",R265=""),"",IF(H265-R265&lt;=0,"",H265-R265))</f>
        <v/>
      </c>
      <c r="L265" s="16" t="str">
        <f aca="false">IF(OR(K265="",F265="",F265=0),"",K265/F265)</f>
        <v/>
      </c>
      <c r="M265" s="17" t="str">
        <f aca="false">IF(OR(K265="",G265=""),"",G265/K265)</f>
        <v/>
      </c>
      <c r="N265" s="18" t="str">
        <f aca="false">IF(B265="","",IF(COUNTIF(Veículos!$A$5:$A$54,B265)=0,"Placa não cadastrada",IF(U265="","OK",LEFT(U265,LEN(U265)-2))))</f>
        <v/>
      </c>
      <c r="O265" s="19" t="str">
        <f aca="false">IFERROR(INDEX(Veículos!$D$5:$D$54,MATCH(B265,Veículos!$A$5:$A$54,0)),"")</f>
        <v/>
      </c>
      <c r="P265" s="19" t="str">
        <f aca="false">IFERROR(INDEX(Veículos!$E$5:$E$54,MATCH(B265,Veículos!$A$5:$A$54,0)),"")</f>
        <v/>
      </c>
      <c r="Q265" s="19" t="str">
        <f aca="false">IFERROR(INDEX(Veículos!$F$5:$F$54,MATCH(B265,Veículos!$A$5:$A$54,0)),"")</f>
        <v/>
      </c>
      <c r="R265" s="19" t="str">
        <f aca="false">IF(OR(B265="",COUNTIF($B$4:B264,B265)=0),"",LOOKUP(2,1/($B$4:B264=B265),$H$4:H264))</f>
        <v/>
      </c>
      <c r="S265" s="19" t="str">
        <f aca="false">IF(OR(A265="",E265="",J265=""),"",IFERROR(AVERAGEIFS($J$5:$J$504,$E$5:$E$504,E265,$A$5:$A$504,"&gt;="&amp;DATE(YEAR(A265),MONTH(A265),1),$A$5:$A$504,"&lt;="&amp;EOMONTH(A265,0)),""))</f>
        <v/>
      </c>
      <c r="T265" s="19" t="n">
        <f aca="false">IF(K265="",0,F265)</f>
        <v>0</v>
      </c>
      <c r="U265" s="19" t="str">
        <f aca="false">IF(OR(F265="",O265=""),"",IF(F265&gt;O265,"Litros acima do tanque; ",""))&amp;IF(OR(H265="",R265=""),"",IF(H265&lt;=R265,"Odômetro não avançou; ",""))&amp;IF(OR(L265="",P265=""),"",IF(L265&lt;P265,"Consumo abaixo do esperado; ",""))&amp;IF(OR(L265="",Q265=""),"",IF(L265&gt;Q265,"Consumo acima do esperado; ",""))&amp;IF(OR(J265="",S265=""),"",IF(J265&gt;S265*(1+Parâmetros!$B$4),"Preço acima da média do mês; ",""))</f>
        <v/>
      </c>
    </row>
    <row r="266" customFormat="false" ht="15" hidden="false" customHeight="false" outlineLevel="0" collapsed="false">
      <c r="A266" s="11"/>
      <c r="B266" s="10"/>
      <c r="C266" s="10"/>
      <c r="D266" s="10"/>
      <c r="E266" s="10"/>
      <c r="F266" s="12"/>
      <c r="G266" s="12"/>
      <c r="H266" s="13"/>
      <c r="I266" s="10"/>
      <c r="J266" s="14" t="str">
        <f aca="false">IF(OR(F266="",G266="",F266=0),"",G266/F266)</f>
        <v/>
      </c>
      <c r="K266" s="15" t="str">
        <f aca="false">IF(OR(H266="",R266=""),"",IF(H266-R266&lt;=0,"",H266-R266))</f>
        <v/>
      </c>
      <c r="L266" s="16" t="str">
        <f aca="false">IF(OR(K266="",F266="",F266=0),"",K266/F266)</f>
        <v/>
      </c>
      <c r="M266" s="17" t="str">
        <f aca="false">IF(OR(K266="",G266=""),"",G266/K266)</f>
        <v/>
      </c>
      <c r="N266" s="18" t="str">
        <f aca="false">IF(B266="","",IF(COUNTIF(Veículos!$A$5:$A$54,B266)=0,"Placa não cadastrada",IF(U266="","OK",LEFT(U266,LEN(U266)-2))))</f>
        <v/>
      </c>
      <c r="O266" s="19" t="str">
        <f aca="false">IFERROR(INDEX(Veículos!$D$5:$D$54,MATCH(B266,Veículos!$A$5:$A$54,0)),"")</f>
        <v/>
      </c>
      <c r="P266" s="19" t="str">
        <f aca="false">IFERROR(INDEX(Veículos!$E$5:$E$54,MATCH(B266,Veículos!$A$5:$A$54,0)),"")</f>
        <v/>
      </c>
      <c r="Q266" s="19" t="str">
        <f aca="false">IFERROR(INDEX(Veículos!$F$5:$F$54,MATCH(B266,Veículos!$A$5:$A$54,0)),"")</f>
        <v/>
      </c>
      <c r="R266" s="19" t="str">
        <f aca="false">IF(OR(B266="",COUNTIF($B$4:B265,B266)=0),"",LOOKUP(2,1/($B$4:B265=B266),$H$4:H265))</f>
        <v/>
      </c>
      <c r="S266" s="19" t="str">
        <f aca="false">IF(OR(A266="",E266="",J266=""),"",IFERROR(AVERAGEIFS($J$5:$J$504,$E$5:$E$504,E266,$A$5:$A$504,"&gt;="&amp;DATE(YEAR(A266),MONTH(A266),1),$A$5:$A$504,"&lt;="&amp;EOMONTH(A266,0)),""))</f>
        <v/>
      </c>
      <c r="T266" s="19" t="n">
        <f aca="false">IF(K266="",0,F266)</f>
        <v>0</v>
      </c>
      <c r="U266" s="19" t="str">
        <f aca="false">IF(OR(F266="",O266=""),"",IF(F266&gt;O266,"Litros acima do tanque; ",""))&amp;IF(OR(H266="",R266=""),"",IF(H266&lt;=R266,"Odômetro não avançou; ",""))&amp;IF(OR(L266="",P266=""),"",IF(L266&lt;P266,"Consumo abaixo do esperado; ",""))&amp;IF(OR(L266="",Q266=""),"",IF(L266&gt;Q266,"Consumo acima do esperado; ",""))&amp;IF(OR(J266="",S266=""),"",IF(J266&gt;S266*(1+Parâmetros!$B$4),"Preço acima da média do mês; ",""))</f>
        <v/>
      </c>
    </row>
    <row r="267" customFormat="false" ht="15" hidden="false" customHeight="false" outlineLevel="0" collapsed="false">
      <c r="A267" s="11"/>
      <c r="B267" s="10"/>
      <c r="C267" s="10"/>
      <c r="D267" s="10"/>
      <c r="E267" s="10"/>
      <c r="F267" s="12"/>
      <c r="G267" s="12"/>
      <c r="H267" s="13"/>
      <c r="I267" s="10"/>
      <c r="J267" s="14" t="str">
        <f aca="false">IF(OR(F267="",G267="",F267=0),"",G267/F267)</f>
        <v/>
      </c>
      <c r="K267" s="15" t="str">
        <f aca="false">IF(OR(H267="",R267=""),"",IF(H267-R267&lt;=0,"",H267-R267))</f>
        <v/>
      </c>
      <c r="L267" s="16" t="str">
        <f aca="false">IF(OR(K267="",F267="",F267=0),"",K267/F267)</f>
        <v/>
      </c>
      <c r="M267" s="17" t="str">
        <f aca="false">IF(OR(K267="",G267=""),"",G267/K267)</f>
        <v/>
      </c>
      <c r="N267" s="18" t="str">
        <f aca="false">IF(B267="","",IF(COUNTIF(Veículos!$A$5:$A$54,B267)=0,"Placa não cadastrada",IF(U267="","OK",LEFT(U267,LEN(U267)-2))))</f>
        <v/>
      </c>
      <c r="O267" s="19" t="str">
        <f aca="false">IFERROR(INDEX(Veículos!$D$5:$D$54,MATCH(B267,Veículos!$A$5:$A$54,0)),"")</f>
        <v/>
      </c>
      <c r="P267" s="19" t="str">
        <f aca="false">IFERROR(INDEX(Veículos!$E$5:$E$54,MATCH(B267,Veículos!$A$5:$A$54,0)),"")</f>
        <v/>
      </c>
      <c r="Q267" s="19" t="str">
        <f aca="false">IFERROR(INDEX(Veículos!$F$5:$F$54,MATCH(B267,Veículos!$A$5:$A$54,0)),"")</f>
        <v/>
      </c>
      <c r="R267" s="19" t="str">
        <f aca="false">IF(OR(B267="",COUNTIF($B$4:B266,B267)=0),"",LOOKUP(2,1/($B$4:B266=B267),$H$4:H266))</f>
        <v/>
      </c>
      <c r="S267" s="19" t="str">
        <f aca="false">IF(OR(A267="",E267="",J267=""),"",IFERROR(AVERAGEIFS($J$5:$J$504,$E$5:$E$504,E267,$A$5:$A$504,"&gt;="&amp;DATE(YEAR(A267),MONTH(A267),1),$A$5:$A$504,"&lt;="&amp;EOMONTH(A267,0)),""))</f>
        <v/>
      </c>
      <c r="T267" s="19" t="n">
        <f aca="false">IF(K267="",0,F267)</f>
        <v>0</v>
      </c>
      <c r="U267" s="19" t="str">
        <f aca="false">IF(OR(F267="",O267=""),"",IF(F267&gt;O267,"Litros acima do tanque; ",""))&amp;IF(OR(H267="",R267=""),"",IF(H267&lt;=R267,"Odômetro não avançou; ",""))&amp;IF(OR(L267="",P267=""),"",IF(L267&lt;P267,"Consumo abaixo do esperado; ",""))&amp;IF(OR(L267="",Q267=""),"",IF(L267&gt;Q267,"Consumo acima do esperado; ",""))&amp;IF(OR(J267="",S267=""),"",IF(J267&gt;S267*(1+Parâmetros!$B$4),"Preço acima da média do mês; ",""))</f>
        <v/>
      </c>
    </row>
    <row r="268" customFormat="false" ht="15" hidden="false" customHeight="false" outlineLevel="0" collapsed="false">
      <c r="A268" s="11"/>
      <c r="B268" s="10"/>
      <c r="C268" s="10"/>
      <c r="D268" s="10"/>
      <c r="E268" s="10"/>
      <c r="F268" s="12"/>
      <c r="G268" s="12"/>
      <c r="H268" s="13"/>
      <c r="I268" s="10"/>
      <c r="J268" s="14" t="str">
        <f aca="false">IF(OR(F268="",G268="",F268=0),"",G268/F268)</f>
        <v/>
      </c>
      <c r="K268" s="15" t="str">
        <f aca="false">IF(OR(H268="",R268=""),"",IF(H268-R268&lt;=0,"",H268-R268))</f>
        <v/>
      </c>
      <c r="L268" s="16" t="str">
        <f aca="false">IF(OR(K268="",F268="",F268=0),"",K268/F268)</f>
        <v/>
      </c>
      <c r="M268" s="17" t="str">
        <f aca="false">IF(OR(K268="",G268=""),"",G268/K268)</f>
        <v/>
      </c>
      <c r="N268" s="18" t="str">
        <f aca="false">IF(B268="","",IF(COUNTIF(Veículos!$A$5:$A$54,B268)=0,"Placa não cadastrada",IF(U268="","OK",LEFT(U268,LEN(U268)-2))))</f>
        <v/>
      </c>
      <c r="O268" s="19" t="str">
        <f aca="false">IFERROR(INDEX(Veículos!$D$5:$D$54,MATCH(B268,Veículos!$A$5:$A$54,0)),"")</f>
        <v/>
      </c>
      <c r="P268" s="19" t="str">
        <f aca="false">IFERROR(INDEX(Veículos!$E$5:$E$54,MATCH(B268,Veículos!$A$5:$A$54,0)),"")</f>
        <v/>
      </c>
      <c r="Q268" s="19" t="str">
        <f aca="false">IFERROR(INDEX(Veículos!$F$5:$F$54,MATCH(B268,Veículos!$A$5:$A$54,0)),"")</f>
        <v/>
      </c>
      <c r="R268" s="19" t="str">
        <f aca="false">IF(OR(B268="",COUNTIF($B$4:B267,B268)=0),"",LOOKUP(2,1/($B$4:B267=B268),$H$4:H267))</f>
        <v/>
      </c>
      <c r="S268" s="19" t="str">
        <f aca="false">IF(OR(A268="",E268="",J268=""),"",IFERROR(AVERAGEIFS($J$5:$J$504,$E$5:$E$504,E268,$A$5:$A$504,"&gt;="&amp;DATE(YEAR(A268),MONTH(A268),1),$A$5:$A$504,"&lt;="&amp;EOMONTH(A268,0)),""))</f>
        <v/>
      </c>
      <c r="T268" s="19" t="n">
        <f aca="false">IF(K268="",0,F268)</f>
        <v>0</v>
      </c>
      <c r="U268" s="19" t="str">
        <f aca="false">IF(OR(F268="",O268=""),"",IF(F268&gt;O268,"Litros acima do tanque; ",""))&amp;IF(OR(H268="",R268=""),"",IF(H268&lt;=R268,"Odômetro não avançou; ",""))&amp;IF(OR(L268="",P268=""),"",IF(L268&lt;P268,"Consumo abaixo do esperado; ",""))&amp;IF(OR(L268="",Q268=""),"",IF(L268&gt;Q268,"Consumo acima do esperado; ",""))&amp;IF(OR(J268="",S268=""),"",IF(J268&gt;S268*(1+Parâmetros!$B$4),"Preço acima da média do mês; ",""))</f>
        <v/>
      </c>
    </row>
    <row r="269" customFormat="false" ht="15" hidden="false" customHeight="false" outlineLevel="0" collapsed="false">
      <c r="A269" s="11"/>
      <c r="B269" s="10"/>
      <c r="C269" s="10"/>
      <c r="D269" s="10"/>
      <c r="E269" s="10"/>
      <c r="F269" s="12"/>
      <c r="G269" s="12"/>
      <c r="H269" s="13"/>
      <c r="I269" s="10"/>
      <c r="J269" s="14" t="str">
        <f aca="false">IF(OR(F269="",G269="",F269=0),"",G269/F269)</f>
        <v/>
      </c>
      <c r="K269" s="15" t="str">
        <f aca="false">IF(OR(H269="",R269=""),"",IF(H269-R269&lt;=0,"",H269-R269))</f>
        <v/>
      </c>
      <c r="L269" s="16" t="str">
        <f aca="false">IF(OR(K269="",F269="",F269=0),"",K269/F269)</f>
        <v/>
      </c>
      <c r="M269" s="17" t="str">
        <f aca="false">IF(OR(K269="",G269=""),"",G269/K269)</f>
        <v/>
      </c>
      <c r="N269" s="18" t="str">
        <f aca="false">IF(B269="","",IF(COUNTIF(Veículos!$A$5:$A$54,B269)=0,"Placa não cadastrada",IF(U269="","OK",LEFT(U269,LEN(U269)-2))))</f>
        <v/>
      </c>
      <c r="O269" s="19" t="str">
        <f aca="false">IFERROR(INDEX(Veículos!$D$5:$D$54,MATCH(B269,Veículos!$A$5:$A$54,0)),"")</f>
        <v/>
      </c>
      <c r="P269" s="19" t="str">
        <f aca="false">IFERROR(INDEX(Veículos!$E$5:$E$54,MATCH(B269,Veículos!$A$5:$A$54,0)),"")</f>
        <v/>
      </c>
      <c r="Q269" s="19" t="str">
        <f aca="false">IFERROR(INDEX(Veículos!$F$5:$F$54,MATCH(B269,Veículos!$A$5:$A$54,0)),"")</f>
        <v/>
      </c>
      <c r="R269" s="19" t="str">
        <f aca="false">IF(OR(B269="",COUNTIF($B$4:B268,B269)=0),"",LOOKUP(2,1/($B$4:B268=B269),$H$4:H268))</f>
        <v/>
      </c>
      <c r="S269" s="19" t="str">
        <f aca="false">IF(OR(A269="",E269="",J269=""),"",IFERROR(AVERAGEIFS($J$5:$J$504,$E$5:$E$504,E269,$A$5:$A$504,"&gt;="&amp;DATE(YEAR(A269),MONTH(A269),1),$A$5:$A$504,"&lt;="&amp;EOMONTH(A269,0)),""))</f>
        <v/>
      </c>
      <c r="T269" s="19" t="n">
        <f aca="false">IF(K269="",0,F269)</f>
        <v>0</v>
      </c>
      <c r="U269" s="19" t="str">
        <f aca="false">IF(OR(F269="",O269=""),"",IF(F269&gt;O269,"Litros acima do tanque; ",""))&amp;IF(OR(H269="",R269=""),"",IF(H269&lt;=R269,"Odômetro não avançou; ",""))&amp;IF(OR(L269="",P269=""),"",IF(L269&lt;P269,"Consumo abaixo do esperado; ",""))&amp;IF(OR(L269="",Q269=""),"",IF(L269&gt;Q269,"Consumo acima do esperado; ",""))&amp;IF(OR(J269="",S269=""),"",IF(J269&gt;S269*(1+Parâmetros!$B$4),"Preço acima da média do mês; ",""))</f>
        <v/>
      </c>
    </row>
    <row r="270" customFormat="false" ht="15" hidden="false" customHeight="false" outlineLevel="0" collapsed="false">
      <c r="A270" s="11"/>
      <c r="B270" s="10"/>
      <c r="C270" s="10"/>
      <c r="D270" s="10"/>
      <c r="E270" s="10"/>
      <c r="F270" s="12"/>
      <c r="G270" s="12"/>
      <c r="H270" s="13"/>
      <c r="I270" s="10"/>
      <c r="J270" s="14" t="str">
        <f aca="false">IF(OR(F270="",G270="",F270=0),"",G270/F270)</f>
        <v/>
      </c>
      <c r="K270" s="15" t="str">
        <f aca="false">IF(OR(H270="",R270=""),"",IF(H270-R270&lt;=0,"",H270-R270))</f>
        <v/>
      </c>
      <c r="L270" s="16" t="str">
        <f aca="false">IF(OR(K270="",F270="",F270=0),"",K270/F270)</f>
        <v/>
      </c>
      <c r="M270" s="17" t="str">
        <f aca="false">IF(OR(K270="",G270=""),"",G270/K270)</f>
        <v/>
      </c>
      <c r="N270" s="18" t="str">
        <f aca="false">IF(B270="","",IF(COUNTIF(Veículos!$A$5:$A$54,B270)=0,"Placa não cadastrada",IF(U270="","OK",LEFT(U270,LEN(U270)-2))))</f>
        <v/>
      </c>
      <c r="O270" s="19" t="str">
        <f aca="false">IFERROR(INDEX(Veículos!$D$5:$D$54,MATCH(B270,Veículos!$A$5:$A$54,0)),"")</f>
        <v/>
      </c>
      <c r="P270" s="19" t="str">
        <f aca="false">IFERROR(INDEX(Veículos!$E$5:$E$54,MATCH(B270,Veículos!$A$5:$A$54,0)),"")</f>
        <v/>
      </c>
      <c r="Q270" s="19" t="str">
        <f aca="false">IFERROR(INDEX(Veículos!$F$5:$F$54,MATCH(B270,Veículos!$A$5:$A$54,0)),"")</f>
        <v/>
      </c>
      <c r="R270" s="19" t="str">
        <f aca="false">IF(OR(B270="",COUNTIF($B$4:B269,B270)=0),"",LOOKUP(2,1/($B$4:B269=B270),$H$4:H269))</f>
        <v/>
      </c>
      <c r="S270" s="19" t="str">
        <f aca="false">IF(OR(A270="",E270="",J270=""),"",IFERROR(AVERAGEIFS($J$5:$J$504,$E$5:$E$504,E270,$A$5:$A$504,"&gt;="&amp;DATE(YEAR(A270),MONTH(A270),1),$A$5:$A$504,"&lt;="&amp;EOMONTH(A270,0)),""))</f>
        <v/>
      </c>
      <c r="T270" s="19" t="n">
        <f aca="false">IF(K270="",0,F270)</f>
        <v>0</v>
      </c>
      <c r="U270" s="19" t="str">
        <f aca="false">IF(OR(F270="",O270=""),"",IF(F270&gt;O270,"Litros acima do tanque; ",""))&amp;IF(OR(H270="",R270=""),"",IF(H270&lt;=R270,"Odômetro não avançou; ",""))&amp;IF(OR(L270="",P270=""),"",IF(L270&lt;P270,"Consumo abaixo do esperado; ",""))&amp;IF(OR(L270="",Q270=""),"",IF(L270&gt;Q270,"Consumo acima do esperado; ",""))&amp;IF(OR(J270="",S270=""),"",IF(J270&gt;S270*(1+Parâmetros!$B$4),"Preço acima da média do mês; ",""))</f>
        <v/>
      </c>
    </row>
    <row r="271" customFormat="false" ht="15" hidden="false" customHeight="false" outlineLevel="0" collapsed="false">
      <c r="A271" s="11"/>
      <c r="B271" s="10"/>
      <c r="C271" s="10"/>
      <c r="D271" s="10"/>
      <c r="E271" s="10"/>
      <c r="F271" s="12"/>
      <c r="G271" s="12"/>
      <c r="H271" s="13"/>
      <c r="I271" s="10"/>
      <c r="J271" s="14" t="str">
        <f aca="false">IF(OR(F271="",G271="",F271=0),"",G271/F271)</f>
        <v/>
      </c>
      <c r="K271" s="15" t="str">
        <f aca="false">IF(OR(H271="",R271=""),"",IF(H271-R271&lt;=0,"",H271-R271))</f>
        <v/>
      </c>
      <c r="L271" s="16" t="str">
        <f aca="false">IF(OR(K271="",F271="",F271=0),"",K271/F271)</f>
        <v/>
      </c>
      <c r="M271" s="17" t="str">
        <f aca="false">IF(OR(K271="",G271=""),"",G271/K271)</f>
        <v/>
      </c>
      <c r="N271" s="18" t="str">
        <f aca="false">IF(B271="","",IF(COUNTIF(Veículos!$A$5:$A$54,B271)=0,"Placa não cadastrada",IF(U271="","OK",LEFT(U271,LEN(U271)-2))))</f>
        <v/>
      </c>
      <c r="O271" s="19" t="str">
        <f aca="false">IFERROR(INDEX(Veículos!$D$5:$D$54,MATCH(B271,Veículos!$A$5:$A$54,0)),"")</f>
        <v/>
      </c>
      <c r="P271" s="19" t="str">
        <f aca="false">IFERROR(INDEX(Veículos!$E$5:$E$54,MATCH(B271,Veículos!$A$5:$A$54,0)),"")</f>
        <v/>
      </c>
      <c r="Q271" s="19" t="str">
        <f aca="false">IFERROR(INDEX(Veículos!$F$5:$F$54,MATCH(B271,Veículos!$A$5:$A$54,0)),"")</f>
        <v/>
      </c>
      <c r="R271" s="19" t="str">
        <f aca="false">IF(OR(B271="",COUNTIF($B$4:B270,B271)=0),"",LOOKUP(2,1/($B$4:B270=B271),$H$4:H270))</f>
        <v/>
      </c>
      <c r="S271" s="19" t="str">
        <f aca="false">IF(OR(A271="",E271="",J271=""),"",IFERROR(AVERAGEIFS($J$5:$J$504,$E$5:$E$504,E271,$A$5:$A$504,"&gt;="&amp;DATE(YEAR(A271),MONTH(A271),1),$A$5:$A$504,"&lt;="&amp;EOMONTH(A271,0)),""))</f>
        <v/>
      </c>
      <c r="T271" s="19" t="n">
        <f aca="false">IF(K271="",0,F271)</f>
        <v>0</v>
      </c>
      <c r="U271" s="19" t="str">
        <f aca="false">IF(OR(F271="",O271=""),"",IF(F271&gt;O271,"Litros acima do tanque; ",""))&amp;IF(OR(H271="",R271=""),"",IF(H271&lt;=R271,"Odômetro não avançou; ",""))&amp;IF(OR(L271="",P271=""),"",IF(L271&lt;P271,"Consumo abaixo do esperado; ",""))&amp;IF(OR(L271="",Q271=""),"",IF(L271&gt;Q271,"Consumo acima do esperado; ",""))&amp;IF(OR(J271="",S271=""),"",IF(J271&gt;S271*(1+Parâmetros!$B$4),"Preço acima da média do mês; ",""))</f>
        <v/>
      </c>
    </row>
    <row r="272" customFormat="false" ht="15" hidden="false" customHeight="false" outlineLevel="0" collapsed="false">
      <c r="A272" s="11"/>
      <c r="B272" s="10"/>
      <c r="C272" s="10"/>
      <c r="D272" s="10"/>
      <c r="E272" s="10"/>
      <c r="F272" s="12"/>
      <c r="G272" s="12"/>
      <c r="H272" s="13"/>
      <c r="I272" s="10"/>
      <c r="J272" s="14" t="str">
        <f aca="false">IF(OR(F272="",G272="",F272=0),"",G272/F272)</f>
        <v/>
      </c>
      <c r="K272" s="15" t="str">
        <f aca="false">IF(OR(H272="",R272=""),"",IF(H272-R272&lt;=0,"",H272-R272))</f>
        <v/>
      </c>
      <c r="L272" s="16" t="str">
        <f aca="false">IF(OR(K272="",F272="",F272=0),"",K272/F272)</f>
        <v/>
      </c>
      <c r="M272" s="17" t="str">
        <f aca="false">IF(OR(K272="",G272=""),"",G272/K272)</f>
        <v/>
      </c>
      <c r="N272" s="18" t="str">
        <f aca="false">IF(B272="","",IF(COUNTIF(Veículos!$A$5:$A$54,B272)=0,"Placa não cadastrada",IF(U272="","OK",LEFT(U272,LEN(U272)-2))))</f>
        <v/>
      </c>
      <c r="O272" s="19" t="str">
        <f aca="false">IFERROR(INDEX(Veículos!$D$5:$D$54,MATCH(B272,Veículos!$A$5:$A$54,0)),"")</f>
        <v/>
      </c>
      <c r="P272" s="19" t="str">
        <f aca="false">IFERROR(INDEX(Veículos!$E$5:$E$54,MATCH(B272,Veículos!$A$5:$A$54,0)),"")</f>
        <v/>
      </c>
      <c r="Q272" s="19" t="str">
        <f aca="false">IFERROR(INDEX(Veículos!$F$5:$F$54,MATCH(B272,Veículos!$A$5:$A$54,0)),"")</f>
        <v/>
      </c>
      <c r="R272" s="19" t="str">
        <f aca="false">IF(OR(B272="",COUNTIF($B$4:B271,B272)=0),"",LOOKUP(2,1/($B$4:B271=B272),$H$4:H271))</f>
        <v/>
      </c>
      <c r="S272" s="19" t="str">
        <f aca="false">IF(OR(A272="",E272="",J272=""),"",IFERROR(AVERAGEIFS($J$5:$J$504,$E$5:$E$504,E272,$A$5:$A$504,"&gt;="&amp;DATE(YEAR(A272),MONTH(A272),1),$A$5:$A$504,"&lt;="&amp;EOMONTH(A272,0)),""))</f>
        <v/>
      </c>
      <c r="T272" s="19" t="n">
        <f aca="false">IF(K272="",0,F272)</f>
        <v>0</v>
      </c>
      <c r="U272" s="19" t="str">
        <f aca="false">IF(OR(F272="",O272=""),"",IF(F272&gt;O272,"Litros acima do tanque; ",""))&amp;IF(OR(H272="",R272=""),"",IF(H272&lt;=R272,"Odômetro não avançou; ",""))&amp;IF(OR(L272="",P272=""),"",IF(L272&lt;P272,"Consumo abaixo do esperado; ",""))&amp;IF(OR(L272="",Q272=""),"",IF(L272&gt;Q272,"Consumo acima do esperado; ",""))&amp;IF(OR(J272="",S272=""),"",IF(J272&gt;S272*(1+Parâmetros!$B$4),"Preço acima da média do mês; ",""))</f>
        <v/>
      </c>
    </row>
    <row r="273" customFormat="false" ht="15" hidden="false" customHeight="false" outlineLevel="0" collapsed="false">
      <c r="A273" s="11"/>
      <c r="B273" s="10"/>
      <c r="C273" s="10"/>
      <c r="D273" s="10"/>
      <c r="E273" s="10"/>
      <c r="F273" s="12"/>
      <c r="G273" s="12"/>
      <c r="H273" s="13"/>
      <c r="I273" s="10"/>
      <c r="J273" s="14" t="str">
        <f aca="false">IF(OR(F273="",G273="",F273=0),"",G273/F273)</f>
        <v/>
      </c>
      <c r="K273" s="15" t="str">
        <f aca="false">IF(OR(H273="",R273=""),"",IF(H273-R273&lt;=0,"",H273-R273))</f>
        <v/>
      </c>
      <c r="L273" s="16" t="str">
        <f aca="false">IF(OR(K273="",F273="",F273=0),"",K273/F273)</f>
        <v/>
      </c>
      <c r="M273" s="17" t="str">
        <f aca="false">IF(OR(K273="",G273=""),"",G273/K273)</f>
        <v/>
      </c>
      <c r="N273" s="18" t="str">
        <f aca="false">IF(B273="","",IF(COUNTIF(Veículos!$A$5:$A$54,B273)=0,"Placa não cadastrada",IF(U273="","OK",LEFT(U273,LEN(U273)-2))))</f>
        <v/>
      </c>
      <c r="O273" s="19" t="str">
        <f aca="false">IFERROR(INDEX(Veículos!$D$5:$D$54,MATCH(B273,Veículos!$A$5:$A$54,0)),"")</f>
        <v/>
      </c>
      <c r="P273" s="19" t="str">
        <f aca="false">IFERROR(INDEX(Veículos!$E$5:$E$54,MATCH(B273,Veículos!$A$5:$A$54,0)),"")</f>
        <v/>
      </c>
      <c r="Q273" s="19" t="str">
        <f aca="false">IFERROR(INDEX(Veículos!$F$5:$F$54,MATCH(B273,Veículos!$A$5:$A$54,0)),"")</f>
        <v/>
      </c>
      <c r="R273" s="19" t="str">
        <f aca="false">IF(OR(B273="",COUNTIF($B$4:B272,B273)=0),"",LOOKUP(2,1/($B$4:B272=B273),$H$4:H272))</f>
        <v/>
      </c>
      <c r="S273" s="19" t="str">
        <f aca="false">IF(OR(A273="",E273="",J273=""),"",IFERROR(AVERAGEIFS($J$5:$J$504,$E$5:$E$504,E273,$A$5:$A$504,"&gt;="&amp;DATE(YEAR(A273),MONTH(A273),1),$A$5:$A$504,"&lt;="&amp;EOMONTH(A273,0)),""))</f>
        <v/>
      </c>
      <c r="T273" s="19" t="n">
        <f aca="false">IF(K273="",0,F273)</f>
        <v>0</v>
      </c>
      <c r="U273" s="19" t="str">
        <f aca="false">IF(OR(F273="",O273=""),"",IF(F273&gt;O273,"Litros acima do tanque; ",""))&amp;IF(OR(H273="",R273=""),"",IF(H273&lt;=R273,"Odômetro não avançou; ",""))&amp;IF(OR(L273="",P273=""),"",IF(L273&lt;P273,"Consumo abaixo do esperado; ",""))&amp;IF(OR(L273="",Q273=""),"",IF(L273&gt;Q273,"Consumo acima do esperado; ",""))&amp;IF(OR(J273="",S273=""),"",IF(J273&gt;S273*(1+Parâmetros!$B$4),"Preço acima da média do mês; ",""))</f>
        <v/>
      </c>
    </row>
    <row r="274" customFormat="false" ht="15" hidden="false" customHeight="false" outlineLevel="0" collapsed="false">
      <c r="A274" s="11"/>
      <c r="B274" s="10"/>
      <c r="C274" s="10"/>
      <c r="D274" s="10"/>
      <c r="E274" s="10"/>
      <c r="F274" s="12"/>
      <c r="G274" s="12"/>
      <c r="H274" s="13"/>
      <c r="I274" s="10"/>
      <c r="J274" s="14" t="str">
        <f aca="false">IF(OR(F274="",G274="",F274=0),"",G274/F274)</f>
        <v/>
      </c>
      <c r="K274" s="15" t="str">
        <f aca="false">IF(OR(H274="",R274=""),"",IF(H274-R274&lt;=0,"",H274-R274))</f>
        <v/>
      </c>
      <c r="L274" s="16" t="str">
        <f aca="false">IF(OR(K274="",F274="",F274=0),"",K274/F274)</f>
        <v/>
      </c>
      <c r="M274" s="17" t="str">
        <f aca="false">IF(OR(K274="",G274=""),"",G274/K274)</f>
        <v/>
      </c>
      <c r="N274" s="18" t="str">
        <f aca="false">IF(B274="","",IF(COUNTIF(Veículos!$A$5:$A$54,B274)=0,"Placa não cadastrada",IF(U274="","OK",LEFT(U274,LEN(U274)-2))))</f>
        <v/>
      </c>
      <c r="O274" s="19" t="str">
        <f aca="false">IFERROR(INDEX(Veículos!$D$5:$D$54,MATCH(B274,Veículos!$A$5:$A$54,0)),"")</f>
        <v/>
      </c>
      <c r="P274" s="19" t="str">
        <f aca="false">IFERROR(INDEX(Veículos!$E$5:$E$54,MATCH(B274,Veículos!$A$5:$A$54,0)),"")</f>
        <v/>
      </c>
      <c r="Q274" s="19" t="str">
        <f aca="false">IFERROR(INDEX(Veículos!$F$5:$F$54,MATCH(B274,Veículos!$A$5:$A$54,0)),"")</f>
        <v/>
      </c>
      <c r="R274" s="19" t="str">
        <f aca="false">IF(OR(B274="",COUNTIF($B$4:B273,B274)=0),"",LOOKUP(2,1/($B$4:B273=B274),$H$4:H273))</f>
        <v/>
      </c>
      <c r="S274" s="19" t="str">
        <f aca="false">IF(OR(A274="",E274="",J274=""),"",IFERROR(AVERAGEIFS($J$5:$J$504,$E$5:$E$504,E274,$A$5:$A$504,"&gt;="&amp;DATE(YEAR(A274),MONTH(A274),1),$A$5:$A$504,"&lt;="&amp;EOMONTH(A274,0)),""))</f>
        <v/>
      </c>
      <c r="T274" s="19" t="n">
        <f aca="false">IF(K274="",0,F274)</f>
        <v>0</v>
      </c>
      <c r="U274" s="19" t="str">
        <f aca="false">IF(OR(F274="",O274=""),"",IF(F274&gt;O274,"Litros acima do tanque; ",""))&amp;IF(OR(H274="",R274=""),"",IF(H274&lt;=R274,"Odômetro não avançou; ",""))&amp;IF(OR(L274="",P274=""),"",IF(L274&lt;P274,"Consumo abaixo do esperado; ",""))&amp;IF(OR(L274="",Q274=""),"",IF(L274&gt;Q274,"Consumo acima do esperado; ",""))&amp;IF(OR(J274="",S274=""),"",IF(J274&gt;S274*(1+Parâmetros!$B$4),"Preço acima da média do mês; ",""))</f>
        <v/>
      </c>
    </row>
    <row r="275" customFormat="false" ht="15" hidden="false" customHeight="false" outlineLevel="0" collapsed="false">
      <c r="A275" s="11"/>
      <c r="B275" s="10"/>
      <c r="C275" s="10"/>
      <c r="D275" s="10"/>
      <c r="E275" s="10"/>
      <c r="F275" s="12"/>
      <c r="G275" s="12"/>
      <c r="H275" s="13"/>
      <c r="I275" s="10"/>
      <c r="J275" s="14" t="str">
        <f aca="false">IF(OR(F275="",G275="",F275=0),"",G275/F275)</f>
        <v/>
      </c>
      <c r="K275" s="15" t="str">
        <f aca="false">IF(OR(H275="",R275=""),"",IF(H275-R275&lt;=0,"",H275-R275))</f>
        <v/>
      </c>
      <c r="L275" s="16" t="str">
        <f aca="false">IF(OR(K275="",F275="",F275=0),"",K275/F275)</f>
        <v/>
      </c>
      <c r="M275" s="17" t="str">
        <f aca="false">IF(OR(K275="",G275=""),"",G275/K275)</f>
        <v/>
      </c>
      <c r="N275" s="18" t="str">
        <f aca="false">IF(B275="","",IF(COUNTIF(Veículos!$A$5:$A$54,B275)=0,"Placa não cadastrada",IF(U275="","OK",LEFT(U275,LEN(U275)-2))))</f>
        <v/>
      </c>
      <c r="O275" s="19" t="str">
        <f aca="false">IFERROR(INDEX(Veículos!$D$5:$D$54,MATCH(B275,Veículos!$A$5:$A$54,0)),"")</f>
        <v/>
      </c>
      <c r="P275" s="19" t="str">
        <f aca="false">IFERROR(INDEX(Veículos!$E$5:$E$54,MATCH(B275,Veículos!$A$5:$A$54,0)),"")</f>
        <v/>
      </c>
      <c r="Q275" s="19" t="str">
        <f aca="false">IFERROR(INDEX(Veículos!$F$5:$F$54,MATCH(B275,Veículos!$A$5:$A$54,0)),"")</f>
        <v/>
      </c>
      <c r="R275" s="19" t="str">
        <f aca="false">IF(OR(B275="",COUNTIF($B$4:B274,B275)=0),"",LOOKUP(2,1/($B$4:B274=B275),$H$4:H274))</f>
        <v/>
      </c>
      <c r="S275" s="19" t="str">
        <f aca="false">IF(OR(A275="",E275="",J275=""),"",IFERROR(AVERAGEIFS($J$5:$J$504,$E$5:$E$504,E275,$A$5:$A$504,"&gt;="&amp;DATE(YEAR(A275),MONTH(A275),1),$A$5:$A$504,"&lt;="&amp;EOMONTH(A275,0)),""))</f>
        <v/>
      </c>
      <c r="T275" s="19" t="n">
        <f aca="false">IF(K275="",0,F275)</f>
        <v>0</v>
      </c>
      <c r="U275" s="19" t="str">
        <f aca="false">IF(OR(F275="",O275=""),"",IF(F275&gt;O275,"Litros acima do tanque; ",""))&amp;IF(OR(H275="",R275=""),"",IF(H275&lt;=R275,"Odômetro não avançou; ",""))&amp;IF(OR(L275="",P275=""),"",IF(L275&lt;P275,"Consumo abaixo do esperado; ",""))&amp;IF(OR(L275="",Q275=""),"",IF(L275&gt;Q275,"Consumo acima do esperado; ",""))&amp;IF(OR(J275="",S275=""),"",IF(J275&gt;S275*(1+Parâmetros!$B$4),"Preço acima da média do mês; ",""))</f>
        <v/>
      </c>
    </row>
    <row r="276" customFormat="false" ht="15" hidden="false" customHeight="false" outlineLevel="0" collapsed="false">
      <c r="A276" s="11"/>
      <c r="B276" s="10"/>
      <c r="C276" s="10"/>
      <c r="D276" s="10"/>
      <c r="E276" s="10"/>
      <c r="F276" s="12"/>
      <c r="G276" s="12"/>
      <c r="H276" s="13"/>
      <c r="I276" s="10"/>
      <c r="J276" s="14" t="str">
        <f aca="false">IF(OR(F276="",G276="",F276=0),"",G276/F276)</f>
        <v/>
      </c>
      <c r="K276" s="15" t="str">
        <f aca="false">IF(OR(H276="",R276=""),"",IF(H276-R276&lt;=0,"",H276-R276))</f>
        <v/>
      </c>
      <c r="L276" s="16" t="str">
        <f aca="false">IF(OR(K276="",F276="",F276=0),"",K276/F276)</f>
        <v/>
      </c>
      <c r="M276" s="17" t="str">
        <f aca="false">IF(OR(K276="",G276=""),"",G276/K276)</f>
        <v/>
      </c>
      <c r="N276" s="18" t="str">
        <f aca="false">IF(B276="","",IF(COUNTIF(Veículos!$A$5:$A$54,B276)=0,"Placa não cadastrada",IF(U276="","OK",LEFT(U276,LEN(U276)-2))))</f>
        <v/>
      </c>
      <c r="O276" s="19" t="str">
        <f aca="false">IFERROR(INDEX(Veículos!$D$5:$D$54,MATCH(B276,Veículos!$A$5:$A$54,0)),"")</f>
        <v/>
      </c>
      <c r="P276" s="19" t="str">
        <f aca="false">IFERROR(INDEX(Veículos!$E$5:$E$54,MATCH(B276,Veículos!$A$5:$A$54,0)),"")</f>
        <v/>
      </c>
      <c r="Q276" s="19" t="str">
        <f aca="false">IFERROR(INDEX(Veículos!$F$5:$F$54,MATCH(B276,Veículos!$A$5:$A$54,0)),"")</f>
        <v/>
      </c>
      <c r="R276" s="19" t="str">
        <f aca="false">IF(OR(B276="",COUNTIF($B$4:B275,B276)=0),"",LOOKUP(2,1/($B$4:B275=B276),$H$4:H275))</f>
        <v/>
      </c>
      <c r="S276" s="19" t="str">
        <f aca="false">IF(OR(A276="",E276="",J276=""),"",IFERROR(AVERAGEIFS($J$5:$J$504,$E$5:$E$504,E276,$A$5:$A$504,"&gt;="&amp;DATE(YEAR(A276),MONTH(A276),1),$A$5:$A$504,"&lt;="&amp;EOMONTH(A276,0)),""))</f>
        <v/>
      </c>
      <c r="T276" s="19" t="n">
        <f aca="false">IF(K276="",0,F276)</f>
        <v>0</v>
      </c>
      <c r="U276" s="19" t="str">
        <f aca="false">IF(OR(F276="",O276=""),"",IF(F276&gt;O276,"Litros acima do tanque; ",""))&amp;IF(OR(H276="",R276=""),"",IF(H276&lt;=R276,"Odômetro não avançou; ",""))&amp;IF(OR(L276="",P276=""),"",IF(L276&lt;P276,"Consumo abaixo do esperado; ",""))&amp;IF(OR(L276="",Q276=""),"",IF(L276&gt;Q276,"Consumo acima do esperado; ",""))&amp;IF(OR(J276="",S276=""),"",IF(J276&gt;S276*(1+Parâmetros!$B$4),"Preço acima da média do mês; ",""))</f>
        <v/>
      </c>
    </row>
    <row r="277" customFormat="false" ht="15" hidden="false" customHeight="false" outlineLevel="0" collapsed="false">
      <c r="A277" s="11"/>
      <c r="B277" s="10"/>
      <c r="C277" s="10"/>
      <c r="D277" s="10"/>
      <c r="E277" s="10"/>
      <c r="F277" s="12"/>
      <c r="G277" s="12"/>
      <c r="H277" s="13"/>
      <c r="I277" s="10"/>
      <c r="J277" s="14" t="str">
        <f aca="false">IF(OR(F277="",G277="",F277=0),"",G277/F277)</f>
        <v/>
      </c>
      <c r="K277" s="15" t="str">
        <f aca="false">IF(OR(H277="",R277=""),"",IF(H277-R277&lt;=0,"",H277-R277))</f>
        <v/>
      </c>
      <c r="L277" s="16" t="str">
        <f aca="false">IF(OR(K277="",F277="",F277=0),"",K277/F277)</f>
        <v/>
      </c>
      <c r="M277" s="17" t="str">
        <f aca="false">IF(OR(K277="",G277=""),"",G277/K277)</f>
        <v/>
      </c>
      <c r="N277" s="18" t="str">
        <f aca="false">IF(B277="","",IF(COUNTIF(Veículos!$A$5:$A$54,B277)=0,"Placa não cadastrada",IF(U277="","OK",LEFT(U277,LEN(U277)-2))))</f>
        <v/>
      </c>
      <c r="O277" s="19" t="str">
        <f aca="false">IFERROR(INDEX(Veículos!$D$5:$D$54,MATCH(B277,Veículos!$A$5:$A$54,0)),"")</f>
        <v/>
      </c>
      <c r="P277" s="19" t="str">
        <f aca="false">IFERROR(INDEX(Veículos!$E$5:$E$54,MATCH(B277,Veículos!$A$5:$A$54,0)),"")</f>
        <v/>
      </c>
      <c r="Q277" s="19" t="str">
        <f aca="false">IFERROR(INDEX(Veículos!$F$5:$F$54,MATCH(B277,Veículos!$A$5:$A$54,0)),"")</f>
        <v/>
      </c>
      <c r="R277" s="19" t="str">
        <f aca="false">IF(OR(B277="",COUNTIF($B$4:B276,B277)=0),"",LOOKUP(2,1/($B$4:B276=B277),$H$4:H276))</f>
        <v/>
      </c>
      <c r="S277" s="19" t="str">
        <f aca="false">IF(OR(A277="",E277="",J277=""),"",IFERROR(AVERAGEIFS($J$5:$J$504,$E$5:$E$504,E277,$A$5:$A$504,"&gt;="&amp;DATE(YEAR(A277),MONTH(A277),1),$A$5:$A$504,"&lt;="&amp;EOMONTH(A277,0)),""))</f>
        <v/>
      </c>
      <c r="T277" s="19" t="n">
        <f aca="false">IF(K277="",0,F277)</f>
        <v>0</v>
      </c>
      <c r="U277" s="19" t="str">
        <f aca="false">IF(OR(F277="",O277=""),"",IF(F277&gt;O277,"Litros acima do tanque; ",""))&amp;IF(OR(H277="",R277=""),"",IF(H277&lt;=R277,"Odômetro não avançou; ",""))&amp;IF(OR(L277="",P277=""),"",IF(L277&lt;P277,"Consumo abaixo do esperado; ",""))&amp;IF(OR(L277="",Q277=""),"",IF(L277&gt;Q277,"Consumo acima do esperado; ",""))&amp;IF(OR(J277="",S277=""),"",IF(J277&gt;S277*(1+Parâmetros!$B$4),"Preço acima da média do mês; ",""))</f>
        <v/>
      </c>
    </row>
    <row r="278" customFormat="false" ht="15" hidden="false" customHeight="false" outlineLevel="0" collapsed="false">
      <c r="A278" s="11"/>
      <c r="B278" s="10"/>
      <c r="C278" s="10"/>
      <c r="D278" s="10"/>
      <c r="E278" s="10"/>
      <c r="F278" s="12"/>
      <c r="G278" s="12"/>
      <c r="H278" s="13"/>
      <c r="I278" s="10"/>
      <c r="J278" s="14" t="str">
        <f aca="false">IF(OR(F278="",G278="",F278=0),"",G278/F278)</f>
        <v/>
      </c>
      <c r="K278" s="15" t="str">
        <f aca="false">IF(OR(H278="",R278=""),"",IF(H278-R278&lt;=0,"",H278-R278))</f>
        <v/>
      </c>
      <c r="L278" s="16" t="str">
        <f aca="false">IF(OR(K278="",F278="",F278=0),"",K278/F278)</f>
        <v/>
      </c>
      <c r="M278" s="17" t="str">
        <f aca="false">IF(OR(K278="",G278=""),"",G278/K278)</f>
        <v/>
      </c>
      <c r="N278" s="18" t="str">
        <f aca="false">IF(B278="","",IF(COUNTIF(Veículos!$A$5:$A$54,B278)=0,"Placa não cadastrada",IF(U278="","OK",LEFT(U278,LEN(U278)-2))))</f>
        <v/>
      </c>
      <c r="O278" s="19" t="str">
        <f aca="false">IFERROR(INDEX(Veículos!$D$5:$D$54,MATCH(B278,Veículos!$A$5:$A$54,0)),"")</f>
        <v/>
      </c>
      <c r="P278" s="19" t="str">
        <f aca="false">IFERROR(INDEX(Veículos!$E$5:$E$54,MATCH(B278,Veículos!$A$5:$A$54,0)),"")</f>
        <v/>
      </c>
      <c r="Q278" s="19" t="str">
        <f aca="false">IFERROR(INDEX(Veículos!$F$5:$F$54,MATCH(B278,Veículos!$A$5:$A$54,0)),"")</f>
        <v/>
      </c>
      <c r="R278" s="19" t="str">
        <f aca="false">IF(OR(B278="",COUNTIF($B$4:B277,B278)=0),"",LOOKUP(2,1/($B$4:B277=B278),$H$4:H277))</f>
        <v/>
      </c>
      <c r="S278" s="19" t="str">
        <f aca="false">IF(OR(A278="",E278="",J278=""),"",IFERROR(AVERAGEIFS($J$5:$J$504,$E$5:$E$504,E278,$A$5:$A$504,"&gt;="&amp;DATE(YEAR(A278),MONTH(A278),1),$A$5:$A$504,"&lt;="&amp;EOMONTH(A278,0)),""))</f>
        <v/>
      </c>
      <c r="T278" s="19" t="n">
        <f aca="false">IF(K278="",0,F278)</f>
        <v>0</v>
      </c>
      <c r="U278" s="19" t="str">
        <f aca="false">IF(OR(F278="",O278=""),"",IF(F278&gt;O278,"Litros acima do tanque; ",""))&amp;IF(OR(H278="",R278=""),"",IF(H278&lt;=R278,"Odômetro não avançou; ",""))&amp;IF(OR(L278="",P278=""),"",IF(L278&lt;P278,"Consumo abaixo do esperado; ",""))&amp;IF(OR(L278="",Q278=""),"",IF(L278&gt;Q278,"Consumo acima do esperado; ",""))&amp;IF(OR(J278="",S278=""),"",IF(J278&gt;S278*(1+Parâmetros!$B$4),"Preço acima da média do mês; ",""))</f>
        <v/>
      </c>
    </row>
    <row r="279" customFormat="false" ht="15" hidden="false" customHeight="false" outlineLevel="0" collapsed="false">
      <c r="A279" s="11"/>
      <c r="B279" s="10"/>
      <c r="C279" s="10"/>
      <c r="D279" s="10"/>
      <c r="E279" s="10"/>
      <c r="F279" s="12"/>
      <c r="G279" s="12"/>
      <c r="H279" s="13"/>
      <c r="I279" s="10"/>
      <c r="J279" s="14" t="str">
        <f aca="false">IF(OR(F279="",G279="",F279=0),"",G279/F279)</f>
        <v/>
      </c>
      <c r="K279" s="15" t="str">
        <f aca="false">IF(OR(H279="",R279=""),"",IF(H279-R279&lt;=0,"",H279-R279))</f>
        <v/>
      </c>
      <c r="L279" s="16" t="str">
        <f aca="false">IF(OR(K279="",F279="",F279=0),"",K279/F279)</f>
        <v/>
      </c>
      <c r="M279" s="17" t="str">
        <f aca="false">IF(OR(K279="",G279=""),"",G279/K279)</f>
        <v/>
      </c>
      <c r="N279" s="18" t="str">
        <f aca="false">IF(B279="","",IF(COUNTIF(Veículos!$A$5:$A$54,B279)=0,"Placa não cadastrada",IF(U279="","OK",LEFT(U279,LEN(U279)-2))))</f>
        <v/>
      </c>
      <c r="O279" s="19" t="str">
        <f aca="false">IFERROR(INDEX(Veículos!$D$5:$D$54,MATCH(B279,Veículos!$A$5:$A$54,0)),"")</f>
        <v/>
      </c>
      <c r="P279" s="19" t="str">
        <f aca="false">IFERROR(INDEX(Veículos!$E$5:$E$54,MATCH(B279,Veículos!$A$5:$A$54,0)),"")</f>
        <v/>
      </c>
      <c r="Q279" s="19" t="str">
        <f aca="false">IFERROR(INDEX(Veículos!$F$5:$F$54,MATCH(B279,Veículos!$A$5:$A$54,0)),"")</f>
        <v/>
      </c>
      <c r="R279" s="19" t="str">
        <f aca="false">IF(OR(B279="",COUNTIF($B$4:B278,B279)=0),"",LOOKUP(2,1/($B$4:B278=B279),$H$4:H278))</f>
        <v/>
      </c>
      <c r="S279" s="19" t="str">
        <f aca="false">IF(OR(A279="",E279="",J279=""),"",IFERROR(AVERAGEIFS($J$5:$J$504,$E$5:$E$504,E279,$A$5:$A$504,"&gt;="&amp;DATE(YEAR(A279),MONTH(A279),1),$A$5:$A$504,"&lt;="&amp;EOMONTH(A279,0)),""))</f>
        <v/>
      </c>
      <c r="T279" s="19" t="n">
        <f aca="false">IF(K279="",0,F279)</f>
        <v>0</v>
      </c>
      <c r="U279" s="19" t="str">
        <f aca="false">IF(OR(F279="",O279=""),"",IF(F279&gt;O279,"Litros acima do tanque; ",""))&amp;IF(OR(H279="",R279=""),"",IF(H279&lt;=R279,"Odômetro não avançou; ",""))&amp;IF(OR(L279="",P279=""),"",IF(L279&lt;P279,"Consumo abaixo do esperado; ",""))&amp;IF(OR(L279="",Q279=""),"",IF(L279&gt;Q279,"Consumo acima do esperado; ",""))&amp;IF(OR(J279="",S279=""),"",IF(J279&gt;S279*(1+Parâmetros!$B$4),"Preço acima da média do mês; ",""))</f>
        <v/>
      </c>
    </row>
    <row r="280" customFormat="false" ht="15" hidden="false" customHeight="false" outlineLevel="0" collapsed="false">
      <c r="A280" s="11"/>
      <c r="B280" s="10"/>
      <c r="C280" s="10"/>
      <c r="D280" s="10"/>
      <c r="E280" s="10"/>
      <c r="F280" s="12"/>
      <c r="G280" s="12"/>
      <c r="H280" s="13"/>
      <c r="I280" s="10"/>
      <c r="J280" s="14" t="str">
        <f aca="false">IF(OR(F280="",G280="",F280=0),"",G280/F280)</f>
        <v/>
      </c>
      <c r="K280" s="15" t="str">
        <f aca="false">IF(OR(H280="",R280=""),"",IF(H280-R280&lt;=0,"",H280-R280))</f>
        <v/>
      </c>
      <c r="L280" s="16" t="str">
        <f aca="false">IF(OR(K280="",F280="",F280=0),"",K280/F280)</f>
        <v/>
      </c>
      <c r="M280" s="17" t="str">
        <f aca="false">IF(OR(K280="",G280=""),"",G280/K280)</f>
        <v/>
      </c>
      <c r="N280" s="18" t="str">
        <f aca="false">IF(B280="","",IF(COUNTIF(Veículos!$A$5:$A$54,B280)=0,"Placa não cadastrada",IF(U280="","OK",LEFT(U280,LEN(U280)-2))))</f>
        <v/>
      </c>
      <c r="O280" s="19" t="str">
        <f aca="false">IFERROR(INDEX(Veículos!$D$5:$D$54,MATCH(B280,Veículos!$A$5:$A$54,0)),"")</f>
        <v/>
      </c>
      <c r="P280" s="19" t="str">
        <f aca="false">IFERROR(INDEX(Veículos!$E$5:$E$54,MATCH(B280,Veículos!$A$5:$A$54,0)),"")</f>
        <v/>
      </c>
      <c r="Q280" s="19" t="str">
        <f aca="false">IFERROR(INDEX(Veículos!$F$5:$F$54,MATCH(B280,Veículos!$A$5:$A$54,0)),"")</f>
        <v/>
      </c>
      <c r="R280" s="19" t="str">
        <f aca="false">IF(OR(B280="",COUNTIF($B$4:B279,B280)=0),"",LOOKUP(2,1/($B$4:B279=B280),$H$4:H279))</f>
        <v/>
      </c>
      <c r="S280" s="19" t="str">
        <f aca="false">IF(OR(A280="",E280="",J280=""),"",IFERROR(AVERAGEIFS($J$5:$J$504,$E$5:$E$504,E280,$A$5:$A$504,"&gt;="&amp;DATE(YEAR(A280),MONTH(A280),1),$A$5:$A$504,"&lt;="&amp;EOMONTH(A280,0)),""))</f>
        <v/>
      </c>
      <c r="T280" s="19" t="n">
        <f aca="false">IF(K280="",0,F280)</f>
        <v>0</v>
      </c>
      <c r="U280" s="19" t="str">
        <f aca="false">IF(OR(F280="",O280=""),"",IF(F280&gt;O280,"Litros acima do tanque; ",""))&amp;IF(OR(H280="",R280=""),"",IF(H280&lt;=R280,"Odômetro não avançou; ",""))&amp;IF(OR(L280="",P280=""),"",IF(L280&lt;P280,"Consumo abaixo do esperado; ",""))&amp;IF(OR(L280="",Q280=""),"",IF(L280&gt;Q280,"Consumo acima do esperado; ",""))&amp;IF(OR(J280="",S280=""),"",IF(J280&gt;S280*(1+Parâmetros!$B$4),"Preço acima da média do mês; ",""))</f>
        <v/>
      </c>
    </row>
    <row r="281" customFormat="false" ht="15" hidden="false" customHeight="false" outlineLevel="0" collapsed="false">
      <c r="A281" s="11"/>
      <c r="B281" s="10"/>
      <c r="C281" s="10"/>
      <c r="D281" s="10"/>
      <c r="E281" s="10"/>
      <c r="F281" s="12"/>
      <c r="G281" s="12"/>
      <c r="H281" s="13"/>
      <c r="I281" s="10"/>
      <c r="J281" s="14" t="str">
        <f aca="false">IF(OR(F281="",G281="",F281=0),"",G281/F281)</f>
        <v/>
      </c>
      <c r="K281" s="15" t="str">
        <f aca="false">IF(OR(H281="",R281=""),"",IF(H281-R281&lt;=0,"",H281-R281))</f>
        <v/>
      </c>
      <c r="L281" s="16" t="str">
        <f aca="false">IF(OR(K281="",F281="",F281=0),"",K281/F281)</f>
        <v/>
      </c>
      <c r="M281" s="17" t="str">
        <f aca="false">IF(OR(K281="",G281=""),"",G281/K281)</f>
        <v/>
      </c>
      <c r="N281" s="18" t="str">
        <f aca="false">IF(B281="","",IF(COUNTIF(Veículos!$A$5:$A$54,B281)=0,"Placa não cadastrada",IF(U281="","OK",LEFT(U281,LEN(U281)-2))))</f>
        <v/>
      </c>
      <c r="O281" s="19" t="str">
        <f aca="false">IFERROR(INDEX(Veículos!$D$5:$D$54,MATCH(B281,Veículos!$A$5:$A$54,0)),"")</f>
        <v/>
      </c>
      <c r="P281" s="19" t="str">
        <f aca="false">IFERROR(INDEX(Veículos!$E$5:$E$54,MATCH(B281,Veículos!$A$5:$A$54,0)),"")</f>
        <v/>
      </c>
      <c r="Q281" s="19" t="str">
        <f aca="false">IFERROR(INDEX(Veículos!$F$5:$F$54,MATCH(B281,Veículos!$A$5:$A$54,0)),"")</f>
        <v/>
      </c>
      <c r="R281" s="19" t="str">
        <f aca="false">IF(OR(B281="",COUNTIF($B$4:B280,B281)=0),"",LOOKUP(2,1/($B$4:B280=B281),$H$4:H280))</f>
        <v/>
      </c>
      <c r="S281" s="19" t="str">
        <f aca="false">IF(OR(A281="",E281="",J281=""),"",IFERROR(AVERAGEIFS($J$5:$J$504,$E$5:$E$504,E281,$A$5:$A$504,"&gt;="&amp;DATE(YEAR(A281),MONTH(A281),1),$A$5:$A$504,"&lt;="&amp;EOMONTH(A281,0)),""))</f>
        <v/>
      </c>
      <c r="T281" s="19" t="n">
        <f aca="false">IF(K281="",0,F281)</f>
        <v>0</v>
      </c>
      <c r="U281" s="19" t="str">
        <f aca="false">IF(OR(F281="",O281=""),"",IF(F281&gt;O281,"Litros acima do tanque; ",""))&amp;IF(OR(H281="",R281=""),"",IF(H281&lt;=R281,"Odômetro não avançou; ",""))&amp;IF(OR(L281="",P281=""),"",IF(L281&lt;P281,"Consumo abaixo do esperado; ",""))&amp;IF(OR(L281="",Q281=""),"",IF(L281&gt;Q281,"Consumo acima do esperado; ",""))&amp;IF(OR(J281="",S281=""),"",IF(J281&gt;S281*(1+Parâmetros!$B$4),"Preço acima da média do mês; ",""))</f>
        <v/>
      </c>
    </row>
    <row r="282" customFormat="false" ht="15" hidden="false" customHeight="false" outlineLevel="0" collapsed="false">
      <c r="A282" s="11"/>
      <c r="B282" s="10"/>
      <c r="C282" s="10"/>
      <c r="D282" s="10"/>
      <c r="E282" s="10"/>
      <c r="F282" s="12"/>
      <c r="G282" s="12"/>
      <c r="H282" s="13"/>
      <c r="I282" s="10"/>
      <c r="J282" s="14" t="str">
        <f aca="false">IF(OR(F282="",G282="",F282=0),"",G282/F282)</f>
        <v/>
      </c>
      <c r="K282" s="15" t="str">
        <f aca="false">IF(OR(H282="",R282=""),"",IF(H282-R282&lt;=0,"",H282-R282))</f>
        <v/>
      </c>
      <c r="L282" s="16" t="str">
        <f aca="false">IF(OR(K282="",F282="",F282=0),"",K282/F282)</f>
        <v/>
      </c>
      <c r="M282" s="17" t="str">
        <f aca="false">IF(OR(K282="",G282=""),"",G282/K282)</f>
        <v/>
      </c>
      <c r="N282" s="18" t="str">
        <f aca="false">IF(B282="","",IF(COUNTIF(Veículos!$A$5:$A$54,B282)=0,"Placa não cadastrada",IF(U282="","OK",LEFT(U282,LEN(U282)-2))))</f>
        <v/>
      </c>
      <c r="O282" s="19" t="str">
        <f aca="false">IFERROR(INDEX(Veículos!$D$5:$D$54,MATCH(B282,Veículos!$A$5:$A$54,0)),"")</f>
        <v/>
      </c>
      <c r="P282" s="19" t="str">
        <f aca="false">IFERROR(INDEX(Veículos!$E$5:$E$54,MATCH(B282,Veículos!$A$5:$A$54,0)),"")</f>
        <v/>
      </c>
      <c r="Q282" s="19" t="str">
        <f aca="false">IFERROR(INDEX(Veículos!$F$5:$F$54,MATCH(B282,Veículos!$A$5:$A$54,0)),"")</f>
        <v/>
      </c>
      <c r="R282" s="19" t="str">
        <f aca="false">IF(OR(B282="",COUNTIF($B$4:B281,B282)=0),"",LOOKUP(2,1/($B$4:B281=B282),$H$4:H281))</f>
        <v/>
      </c>
      <c r="S282" s="19" t="str">
        <f aca="false">IF(OR(A282="",E282="",J282=""),"",IFERROR(AVERAGEIFS($J$5:$J$504,$E$5:$E$504,E282,$A$5:$A$504,"&gt;="&amp;DATE(YEAR(A282),MONTH(A282),1),$A$5:$A$504,"&lt;="&amp;EOMONTH(A282,0)),""))</f>
        <v/>
      </c>
      <c r="T282" s="19" t="n">
        <f aca="false">IF(K282="",0,F282)</f>
        <v>0</v>
      </c>
      <c r="U282" s="19" t="str">
        <f aca="false">IF(OR(F282="",O282=""),"",IF(F282&gt;O282,"Litros acima do tanque; ",""))&amp;IF(OR(H282="",R282=""),"",IF(H282&lt;=R282,"Odômetro não avançou; ",""))&amp;IF(OR(L282="",P282=""),"",IF(L282&lt;P282,"Consumo abaixo do esperado; ",""))&amp;IF(OR(L282="",Q282=""),"",IF(L282&gt;Q282,"Consumo acima do esperado; ",""))&amp;IF(OR(J282="",S282=""),"",IF(J282&gt;S282*(1+Parâmetros!$B$4),"Preço acima da média do mês; ",""))</f>
        <v/>
      </c>
    </row>
    <row r="283" customFormat="false" ht="15" hidden="false" customHeight="false" outlineLevel="0" collapsed="false">
      <c r="A283" s="11"/>
      <c r="B283" s="10"/>
      <c r="C283" s="10"/>
      <c r="D283" s="10"/>
      <c r="E283" s="10"/>
      <c r="F283" s="12"/>
      <c r="G283" s="12"/>
      <c r="H283" s="13"/>
      <c r="I283" s="10"/>
      <c r="J283" s="14" t="str">
        <f aca="false">IF(OR(F283="",G283="",F283=0),"",G283/F283)</f>
        <v/>
      </c>
      <c r="K283" s="15" t="str">
        <f aca="false">IF(OR(H283="",R283=""),"",IF(H283-R283&lt;=0,"",H283-R283))</f>
        <v/>
      </c>
      <c r="L283" s="16" t="str">
        <f aca="false">IF(OR(K283="",F283="",F283=0),"",K283/F283)</f>
        <v/>
      </c>
      <c r="M283" s="17" t="str">
        <f aca="false">IF(OR(K283="",G283=""),"",G283/K283)</f>
        <v/>
      </c>
      <c r="N283" s="18" t="str">
        <f aca="false">IF(B283="","",IF(COUNTIF(Veículos!$A$5:$A$54,B283)=0,"Placa não cadastrada",IF(U283="","OK",LEFT(U283,LEN(U283)-2))))</f>
        <v/>
      </c>
      <c r="O283" s="19" t="str">
        <f aca="false">IFERROR(INDEX(Veículos!$D$5:$D$54,MATCH(B283,Veículos!$A$5:$A$54,0)),"")</f>
        <v/>
      </c>
      <c r="P283" s="19" t="str">
        <f aca="false">IFERROR(INDEX(Veículos!$E$5:$E$54,MATCH(B283,Veículos!$A$5:$A$54,0)),"")</f>
        <v/>
      </c>
      <c r="Q283" s="19" t="str">
        <f aca="false">IFERROR(INDEX(Veículos!$F$5:$F$54,MATCH(B283,Veículos!$A$5:$A$54,0)),"")</f>
        <v/>
      </c>
      <c r="R283" s="19" t="str">
        <f aca="false">IF(OR(B283="",COUNTIF($B$4:B282,B283)=0),"",LOOKUP(2,1/($B$4:B282=B283),$H$4:H282))</f>
        <v/>
      </c>
      <c r="S283" s="19" t="str">
        <f aca="false">IF(OR(A283="",E283="",J283=""),"",IFERROR(AVERAGEIFS($J$5:$J$504,$E$5:$E$504,E283,$A$5:$A$504,"&gt;="&amp;DATE(YEAR(A283),MONTH(A283),1),$A$5:$A$504,"&lt;="&amp;EOMONTH(A283,0)),""))</f>
        <v/>
      </c>
      <c r="T283" s="19" t="n">
        <f aca="false">IF(K283="",0,F283)</f>
        <v>0</v>
      </c>
      <c r="U283" s="19" t="str">
        <f aca="false">IF(OR(F283="",O283=""),"",IF(F283&gt;O283,"Litros acima do tanque; ",""))&amp;IF(OR(H283="",R283=""),"",IF(H283&lt;=R283,"Odômetro não avançou; ",""))&amp;IF(OR(L283="",P283=""),"",IF(L283&lt;P283,"Consumo abaixo do esperado; ",""))&amp;IF(OR(L283="",Q283=""),"",IF(L283&gt;Q283,"Consumo acima do esperado; ",""))&amp;IF(OR(J283="",S283=""),"",IF(J283&gt;S283*(1+Parâmetros!$B$4),"Preço acima da média do mês; ",""))</f>
        <v/>
      </c>
    </row>
    <row r="284" customFormat="false" ht="15" hidden="false" customHeight="false" outlineLevel="0" collapsed="false">
      <c r="A284" s="11"/>
      <c r="B284" s="10"/>
      <c r="C284" s="10"/>
      <c r="D284" s="10"/>
      <c r="E284" s="10"/>
      <c r="F284" s="12"/>
      <c r="G284" s="12"/>
      <c r="H284" s="13"/>
      <c r="I284" s="10"/>
      <c r="J284" s="14" t="str">
        <f aca="false">IF(OR(F284="",G284="",F284=0),"",G284/F284)</f>
        <v/>
      </c>
      <c r="K284" s="15" t="str">
        <f aca="false">IF(OR(H284="",R284=""),"",IF(H284-R284&lt;=0,"",H284-R284))</f>
        <v/>
      </c>
      <c r="L284" s="16" t="str">
        <f aca="false">IF(OR(K284="",F284="",F284=0),"",K284/F284)</f>
        <v/>
      </c>
      <c r="M284" s="17" t="str">
        <f aca="false">IF(OR(K284="",G284=""),"",G284/K284)</f>
        <v/>
      </c>
      <c r="N284" s="18" t="str">
        <f aca="false">IF(B284="","",IF(COUNTIF(Veículos!$A$5:$A$54,B284)=0,"Placa não cadastrada",IF(U284="","OK",LEFT(U284,LEN(U284)-2))))</f>
        <v/>
      </c>
      <c r="O284" s="19" t="str">
        <f aca="false">IFERROR(INDEX(Veículos!$D$5:$D$54,MATCH(B284,Veículos!$A$5:$A$54,0)),"")</f>
        <v/>
      </c>
      <c r="P284" s="19" t="str">
        <f aca="false">IFERROR(INDEX(Veículos!$E$5:$E$54,MATCH(B284,Veículos!$A$5:$A$54,0)),"")</f>
        <v/>
      </c>
      <c r="Q284" s="19" t="str">
        <f aca="false">IFERROR(INDEX(Veículos!$F$5:$F$54,MATCH(B284,Veículos!$A$5:$A$54,0)),"")</f>
        <v/>
      </c>
      <c r="R284" s="19" t="str">
        <f aca="false">IF(OR(B284="",COUNTIF($B$4:B283,B284)=0),"",LOOKUP(2,1/($B$4:B283=B284),$H$4:H283))</f>
        <v/>
      </c>
      <c r="S284" s="19" t="str">
        <f aca="false">IF(OR(A284="",E284="",J284=""),"",IFERROR(AVERAGEIFS($J$5:$J$504,$E$5:$E$504,E284,$A$5:$A$504,"&gt;="&amp;DATE(YEAR(A284),MONTH(A284),1),$A$5:$A$504,"&lt;="&amp;EOMONTH(A284,0)),""))</f>
        <v/>
      </c>
      <c r="T284" s="19" t="n">
        <f aca="false">IF(K284="",0,F284)</f>
        <v>0</v>
      </c>
      <c r="U284" s="19" t="str">
        <f aca="false">IF(OR(F284="",O284=""),"",IF(F284&gt;O284,"Litros acima do tanque; ",""))&amp;IF(OR(H284="",R284=""),"",IF(H284&lt;=R284,"Odômetro não avançou; ",""))&amp;IF(OR(L284="",P284=""),"",IF(L284&lt;P284,"Consumo abaixo do esperado; ",""))&amp;IF(OR(L284="",Q284=""),"",IF(L284&gt;Q284,"Consumo acima do esperado; ",""))&amp;IF(OR(J284="",S284=""),"",IF(J284&gt;S284*(1+Parâmetros!$B$4),"Preço acima da média do mês; ",""))</f>
        <v/>
      </c>
    </row>
    <row r="285" customFormat="false" ht="15" hidden="false" customHeight="false" outlineLevel="0" collapsed="false">
      <c r="A285" s="11"/>
      <c r="B285" s="10"/>
      <c r="C285" s="10"/>
      <c r="D285" s="10"/>
      <c r="E285" s="10"/>
      <c r="F285" s="12"/>
      <c r="G285" s="12"/>
      <c r="H285" s="13"/>
      <c r="I285" s="10"/>
      <c r="J285" s="14" t="str">
        <f aca="false">IF(OR(F285="",G285="",F285=0),"",G285/F285)</f>
        <v/>
      </c>
      <c r="K285" s="15" t="str">
        <f aca="false">IF(OR(H285="",R285=""),"",IF(H285-R285&lt;=0,"",H285-R285))</f>
        <v/>
      </c>
      <c r="L285" s="16" t="str">
        <f aca="false">IF(OR(K285="",F285="",F285=0),"",K285/F285)</f>
        <v/>
      </c>
      <c r="M285" s="17" t="str">
        <f aca="false">IF(OR(K285="",G285=""),"",G285/K285)</f>
        <v/>
      </c>
      <c r="N285" s="18" t="str">
        <f aca="false">IF(B285="","",IF(COUNTIF(Veículos!$A$5:$A$54,B285)=0,"Placa não cadastrada",IF(U285="","OK",LEFT(U285,LEN(U285)-2))))</f>
        <v/>
      </c>
      <c r="O285" s="19" t="str">
        <f aca="false">IFERROR(INDEX(Veículos!$D$5:$D$54,MATCH(B285,Veículos!$A$5:$A$54,0)),"")</f>
        <v/>
      </c>
      <c r="P285" s="19" t="str">
        <f aca="false">IFERROR(INDEX(Veículos!$E$5:$E$54,MATCH(B285,Veículos!$A$5:$A$54,0)),"")</f>
        <v/>
      </c>
      <c r="Q285" s="19" t="str">
        <f aca="false">IFERROR(INDEX(Veículos!$F$5:$F$54,MATCH(B285,Veículos!$A$5:$A$54,0)),"")</f>
        <v/>
      </c>
      <c r="R285" s="19" t="str">
        <f aca="false">IF(OR(B285="",COUNTIF($B$4:B284,B285)=0),"",LOOKUP(2,1/($B$4:B284=B285),$H$4:H284))</f>
        <v/>
      </c>
      <c r="S285" s="19" t="str">
        <f aca="false">IF(OR(A285="",E285="",J285=""),"",IFERROR(AVERAGEIFS($J$5:$J$504,$E$5:$E$504,E285,$A$5:$A$504,"&gt;="&amp;DATE(YEAR(A285),MONTH(A285),1),$A$5:$A$504,"&lt;="&amp;EOMONTH(A285,0)),""))</f>
        <v/>
      </c>
      <c r="T285" s="19" t="n">
        <f aca="false">IF(K285="",0,F285)</f>
        <v>0</v>
      </c>
      <c r="U285" s="19" t="str">
        <f aca="false">IF(OR(F285="",O285=""),"",IF(F285&gt;O285,"Litros acima do tanque; ",""))&amp;IF(OR(H285="",R285=""),"",IF(H285&lt;=R285,"Odômetro não avançou; ",""))&amp;IF(OR(L285="",P285=""),"",IF(L285&lt;P285,"Consumo abaixo do esperado; ",""))&amp;IF(OR(L285="",Q285=""),"",IF(L285&gt;Q285,"Consumo acima do esperado; ",""))&amp;IF(OR(J285="",S285=""),"",IF(J285&gt;S285*(1+Parâmetros!$B$4),"Preço acima da média do mês; ",""))</f>
        <v/>
      </c>
    </row>
    <row r="286" customFormat="false" ht="15" hidden="false" customHeight="false" outlineLevel="0" collapsed="false">
      <c r="A286" s="11"/>
      <c r="B286" s="10"/>
      <c r="C286" s="10"/>
      <c r="D286" s="10"/>
      <c r="E286" s="10"/>
      <c r="F286" s="12"/>
      <c r="G286" s="12"/>
      <c r="H286" s="13"/>
      <c r="I286" s="10"/>
      <c r="J286" s="14" t="str">
        <f aca="false">IF(OR(F286="",G286="",F286=0),"",G286/F286)</f>
        <v/>
      </c>
      <c r="K286" s="15" t="str">
        <f aca="false">IF(OR(H286="",R286=""),"",IF(H286-R286&lt;=0,"",H286-R286))</f>
        <v/>
      </c>
      <c r="L286" s="16" t="str">
        <f aca="false">IF(OR(K286="",F286="",F286=0),"",K286/F286)</f>
        <v/>
      </c>
      <c r="M286" s="17" t="str">
        <f aca="false">IF(OR(K286="",G286=""),"",G286/K286)</f>
        <v/>
      </c>
      <c r="N286" s="18" t="str">
        <f aca="false">IF(B286="","",IF(COUNTIF(Veículos!$A$5:$A$54,B286)=0,"Placa não cadastrada",IF(U286="","OK",LEFT(U286,LEN(U286)-2))))</f>
        <v/>
      </c>
      <c r="O286" s="19" t="str">
        <f aca="false">IFERROR(INDEX(Veículos!$D$5:$D$54,MATCH(B286,Veículos!$A$5:$A$54,0)),"")</f>
        <v/>
      </c>
      <c r="P286" s="19" t="str">
        <f aca="false">IFERROR(INDEX(Veículos!$E$5:$E$54,MATCH(B286,Veículos!$A$5:$A$54,0)),"")</f>
        <v/>
      </c>
      <c r="Q286" s="19" t="str">
        <f aca="false">IFERROR(INDEX(Veículos!$F$5:$F$54,MATCH(B286,Veículos!$A$5:$A$54,0)),"")</f>
        <v/>
      </c>
      <c r="R286" s="19" t="str">
        <f aca="false">IF(OR(B286="",COUNTIF($B$4:B285,B286)=0),"",LOOKUP(2,1/($B$4:B285=B286),$H$4:H285))</f>
        <v/>
      </c>
      <c r="S286" s="19" t="str">
        <f aca="false">IF(OR(A286="",E286="",J286=""),"",IFERROR(AVERAGEIFS($J$5:$J$504,$E$5:$E$504,E286,$A$5:$A$504,"&gt;="&amp;DATE(YEAR(A286),MONTH(A286),1),$A$5:$A$504,"&lt;="&amp;EOMONTH(A286,0)),""))</f>
        <v/>
      </c>
      <c r="T286" s="19" t="n">
        <f aca="false">IF(K286="",0,F286)</f>
        <v>0</v>
      </c>
      <c r="U286" s="19" t="str">
        <f aca="false">IF(OR(F286="",O286=""),"",IF(F286&gt;O286,"Litros acima do tanque; ",""))&amp;IF(OR(H286="",R286=""),"",IF(H286&lt;=R286,"Odômetro não avançou; ",""))&amp;IF(OR(L286="",P286=""),"",IF(L286&lt;P286,"Consumo abaixo do esperado; ",""))&amp;IF(OR(L286="",Q286=""),"",IF(L286&gt;Q286,"Consumo acima do esperado; ",""))&amp;IF(OR(J286="",S286=""),"",IF(J286&gt;S286*(1+Parâmetros!$B$4),"Preço acima da média do mês; ",""))</f>
        <v/>
      </c>
    </row>
    <row r="287" customFormat="false" ht="15" hidden="false" customHeight="false" outlineLevel="0" collapsed="false">
      <c r="A287" s="11"/>
      <c r="B287" s="10"/>
      <c r="C287" s="10"/>
      <c r="D287" s="10"/>
      <c r="E287" s="10"/>
      <c r="F287" s="12"/>
      <c r="G287" s="12"/>
      <c r="H287" s="13"/>
      <c r="I287" s="10"/>
      <c r="J287" s="14" t="str">
        <f aca="false">IF(OR(F287="",G287="",F287=0),"",G287/F287)</f>
        <v/>
      </c>
      <c r="K287" s="15" t="str">
        <f aca="false">IF(OR(H287="",R287=""),"",IF(H287-R287&lt;=0,"",H287-R287))</f>
        <v/>
      </c>
      <c r="L287" s="16" t="str">
        <f aca="false">IF(OR(K287="",F287="",F287=0),"",K287/F287)</f>
        <v/>
      </c>
      <c r="M287" s="17" t="str">
        <f aca="false">IF(OR(K287="",G287=""),"",G287/K287)</f>
        <v/>
      </c>
      <c r="N287" s="18" t="str">
        <f aca="false">IF(B287="","",IF(COUNTIF(Veículos!$A$5:$A$54,B287)=0,"Placa não cadastrada",IF(U287="","OK",LEFT(U287,LEN(U287)-2))))</f>
        <v/>
      </c>
      <c r="O287" s="19" t="str">
        <f aca="false">IFERROR(INDEX(Veículos!$D$5:$D$54,MATCH(B287,Veículos!$A$5:$A$54,0)),"")</f>
        <v/>
      </c>
      <c r="P287" s="19" t="str">
        <f aca="false">IFERROR(INDEX(Veículos!$E$5:$E$54,MATCH(B287,Veículos!$A$5:$A$54,0)),"")</f>
        <v/>
      </c>
      <c r="Q287" s="19" t="str">
        <f aca="false">IFERROR(INDEX(Veículos!$F$5:$F$54,MATCH(B287,Veículos!$A$5:$A$54,0)),"")</f>
        <v/>
      </c>
      <c r="R287" s="19" t="str">
        <f aca="false">IF(OR(B287="",COUNTIF($B$4:B286,B287)=0),"",LOOKUP(2,1/($B$4:B286=B287),$H$4:H286))</f>
        <v/>
      </c>
      <c r="S287" s="19" t="str">
        <f aca="false">IF(OR(A287="",E287="",J287=""),"",IFERROR(AVERAGEIFS($J$5:$J$504,$E$5:$E$504,E287,$A$5:$A$504,"&gt;="&amp;DATE(YEAR(A287),MONTH(A287),1),$A$5:$A$504,"&lt;="&amp;EOMONTH(A287,0)),""))</f>
        <v/>
      </c>
      <c r="T287" s="19" t="n">
        <f aca="false">IF(K287="",0,F287)</f>
        <v>0</v>
      </c>
      <c r="U287" s="19" t="str">
        <f aca="false">IF(OR(F287="",O287=""),"",IF(F287&gt;O287,"Litros acima do tanque; ",""))&amp;IF(OR(H287="",R287=""),"",IF(H287&lt;=R287,"Odômetro não avançou; ",""))&amp;IF(OR(L287="",P287=""),"",IF(L287&lt;P287,"Consumo abaixo do esperado; ",""))&amp;IF(OR(L287="",Q287=""),"",IF(L287&gt;Q287,"Consumo acima do esperado; ",""))&amp;IF(OR(J287="",S287=""),"",IF(J287&gt;S287*(1+Parâmetros!$B$4),"Preço acima da média do mês; ",""))</f>
        <v/>
      </c>
    </row>
    <row r="288" customFormat="false" ht="15" hidden="false" customHeight="false" outlineLevel="0" collapsed="false">
      <c r="A288" s="11"/>
      <c r="B288" s="10"/>
      <c r="C288" s="10"/>
      <c r="D288" s="10"/>
      <c r="E288" s="10"/>
      <c r="F288" s="12"/>
      <c r="G288" s="12"/>
      <c r="H288" s="13"/>
      <c r="I288" s="10"/>
      <c r="J288" s="14" t="str">
        <f aca="false">IF(OR(F288="",G288="",F288=0),"",G288/F288)</f>
        <v/>
      </c>
      <c r="K288" s="15" t="str">
        <f aca="false">IF(OR(H288="",R288=""),"",IF(H288-R288&lt;=0,"",H288-R288))</f>
        <v/>
      </c>
      <c r="L288" s="16" t="str">
        <f aca="false">IF(OR(K288="",F288="",F288=0),"",K288/F288)</f>
        <v/>
      </c>
      <c r="M288" s="17" t="str">
        <f aca="false">IF(OR(K288="",G288=""),"",G288/K288)</f>
        <v/>
      </c>
      <c r="N288" s="18" t="str">
        <f aca="false">IF(B288="","",IF(COUNTIF(Veículos!$A$5:$A$54,B288)=0,"Placa não cadastrada",IF(U288="","OK",LEFT(U288,LEN(U288)-2))))</f>
        <v/>
      </c>
      <c r="O288" s="19" t="str">
        <f aca="false">IFERROR(INDEX(Veículos!$D$5:$D$54,MATCH(B288,Veículos!$A$5:$A$54,0)),"")</f>
        <v/>
      </c>
      <c r="P288" s="19" t="str">
        <f aca="false">IFERROR(INDEX(Veículos!$E$5:$E$54,MATCH(B288,Veículos!$A$5:$A$54,0)),"")</f>
        <v/>
      </c>
      <c r="Q288" s="19" t="str">
        <f aca="false">IFERROR(INDEX(Veículos!$F$5:$F$54,MATCH(B288,Veículos!$A$5:$A$54,0)),"")</f>
        <v/>
      </c>
      <c r="R288" s="19" t="str">
        <f aca="false">IF(OR(B288="",COUNTIF($B$4:B287,B288)=0),"",LOOKUP(2,1/($B$4:B287=B288),$H$4:H287))</f>
        <v/>
      </c>
      <c r="S288" s="19" t="str">
        <f aca="false">IF(OR(A288="",E288="",J288=""),"",IFERROR(AVERAGEIFS($J$5:$J$504,$E$5:$E$504,E288,$A$5:$A$504,"&gt;="&amp;DATE(YEAR(A288),MONTH(A288),1),$A$5:$A$504,"&lt;="&amp;EOMONTH(A288,0)),""))</f>
        <v/>
      </c>
      <c r="T288" s="19" t="n">
        <f aca="false">IF(K288="",0,F288)</f>
        <v>0</v>
      </c>
      <c r="U288" s="19" t="str">
        <f aca="false">IF(OR(F288="",O288=""),"",IF(F288&gt;O288,"Litros acima do tanque; ",""))&amp;IF(OR(H288="",R288=""),"",IF(H288&lt;=R288,"Odômetro não avançou; ",""))&amp;IF(OR(L288="",P288=""),"",IF(L288&lt;P288,"Consumo abaixo do esperado; ",""))&amp;IF(OR(L288="",Q288=""),"",IF(L288&gt;Q288,"Consumo acima do esperado; ",""))&amp;IF(OR(J288="",S288=""),"",IF(J288&gt;S288*(1+Parâmetros!$B$4),"Preço acima da média do mês; ",""))</f>
        <v/>
      </c>
    </row>
    <row r="289" customFormat="false" ht="15" hidden="false" customHeight="false" outlineLevel="0" collapsed="false">
      <c r="A289" s="11"/>
      <c r="B289" s="10"/>
      <c r="C289" s="10"/>
      <c r="D289" s="10"/>
      <c r="E289" s="10"/>
      <c r="F289" s="12"/>
      <c r="G289" s="12"/>
      <c r="H289" s="13"/>
      <c r="I289" s="10"/>
      <c r="J289" s="14" t="str">
        <f aca="false">IF(OR(F289="",G289="",F289=0),"",G289/F289)</f>
        <v/>
      </c>
      <c r="K289" s="15" t="str">
        <f aca="false">IF(OR(H289="",R289=""),"",IF(H289-R289&lt;=0,"",H289-R289))</f>
        <v/>
      </c>
      <c r="L289" s="16" t="str">
        <f aca="false">IF(OR(K289="",F289="",F289=0),"",K289/F289)</f>
        <v/>
      </c>
      <c r="M289" s="17" t="str">
        <f aca="false">IF(OR(K289="",G289=""),"",G289/K289)</f>
        <v/>
      </c>
      <c r="N289" s="18" t="str">
        <f aca="false">IF(B289="","",IF(COUNTIF(Veículos!$A$5:$A$54,B289)=0,"Placa não cadastrada",IF(U289="","OK",LEFT(U289,LEN(U289)-2))))</f>
        <v/>
      </c>
      <c r="O289" s="19" t="str">
        <f aca="false">IFERROR(INDEX(Veículos!$D$5:$D$54,MATCH(B289,Veículos!$A$5:$A$54,0)),"")</f>
        <v/>
      </c>
      <c r="P289" s="19" t="str">
        <f aca="false">IFERROR(INDEX(Veículos!$E$5:$E$54,MATCH(B289,Veículos!$A$5:$A$54,0)),"")</f>
        <v/>
      </c>
      <c r="Q289" s="19" t="str">
        <f aca="false">IFERROR(INDEX(Veículos!$F$5:$F$54,MATCH(B289,Veículos!$A$5:$A$54,0)),"")</f>
        <v/>
      </c>
      <c r="R289" s="19" t="str">
        <f aca="false">IF(OR(B289="",COUNTIF($B$4:B288,B289)=0),"",LOOKUP(2,1/($B$4:B288=B289),$H$4:H288))</f>
        <v/>
      </c>
      <c r="S289" s="19" t="str">
        <f aca="false">IF(OR(A289="",E289="",J289=""),"",IFERROR(AVERAGEIFS($J$5:$J$504,$E$5:$E$504,E289,$A$5:$A$504,"&gt;="&amp;DATE(YEAR(A289),MONTH(A289),1),$A$5:$A$504,"&lt;="&amp;EOMONTH(A289,0)),""))</f>
        <v/>
      </c>
      <c r="T289" s="19" t="n">
        <f aca="false">IF(K289="",0,F289)</f>
        <v>0</v>
      </c>
      <c r="U289" s="19" t="str">
        <f aca="false">IF(OR(F289="",O289=""),"",IF(F289&gt;O289,"Litros acima do tanque; ",""))&amp;IF(OR(H289="",R289=""),"",IF(H289&lt;=R289,"Odômetro não avançou; ",""))&amp;IF(OR(L289="",P289=""),"",IF(L289&lt;P289,"Consumo abaixo do esperado; ",""))&amp;IF(OR(L289="",Q289=""),"",IF(L289&gt;Q289,"Consumo acima do esperado; ",""))&amp;IF(OR(J289="",S289=""),"",IF(J289&gt;S289*(1+Parâmetros!$B$4),"Preço acima da média do mês; ",""))</f>
        <v/>
      </c>
    </row>
    <row r="290" customFormat="false" ht="15" hidden="false" customHeight="false" outlineLevel="0" collapsed="false">
      <c r="A290" s="11"/>
      <c r="B290" s="10"/>
      <c r="C290" s="10"/>
      <c r="D290" s="10"/>
      <c r="E290" s="10"/>
      <c r="F290" s="12"/>
      <c r="G290" s="12"/>
      <c r="H290" s="13"/>
      <c r="I290" s="10"/>
      <c r="J290" s="14" t="str">
        <f aca="false">IF(OR(F290="",G290="",F290=0),"",G290/F290)</f>
        <v/>
      </c>
      <c r="K290" s="15" t="str">
        <f aca="false">IF(OR(H290="",R290=""),"",IF(H290-R290&lt;=0,"",H290-R290))</f>
        <v/>
      </c>
      <c r="L290" s="16" t="str">
        <f aca="false">IF(OR(K290="",F290="",F290=0),"",K290/F290)</f>
        <v/>
      </c>
      <c r="M290" s="17" t="str">
        <f aca="false">IF(OR(K290="",G290=""),"",G290/K290)</f>
        <v/>
      </c>
      <c r="N290" s="18" t="str">
        <f aca="false">IF(B290="","",IF(COUNTIF(Veículos!$A$5:$A$54,B290)=0,"Placa não cadastrada",IF(U290="","OK",LEFT(U290,LEN(U290)-2))))</f>
        <v/>
      </c>
      <c r="O290" s="19" t="str">
        <f aca="false">IFERROR(INDEX(Veículos!$D$5:$D$54,MATCH(B290,Veículos!$A$5:$A$54,0)),"")</f>
        <v/>
      </c>
      <c r="P290" s="19" t="str">
        <f aca="false">IFERROR(INDEX(Veículos!$E$5:$E$54,MATCH(B290,Veículos!$A$5:$A$54,0)),"")</f>
        <v/>
      </c>
      <c r="Q290" s="19" t="str">
        <f aca="false">IFERROR(INDEX(Veículos!$F$5:$F$54,MATCH(B290,Veículos!$A$5:$A$54,0)),"")</f>
        <v/>
      </c>
      <c r="R290" s="19" t="str">
        <f aca="false">IF(OR(B290="",COUNTIF($B$4:B289,B290)=0),"",LOOKUP(2,1/($B$4:B289=B290),$H$4:H289))</f>
        <v/>
      </c>
      <c r="S290" s="19" t="str">
        <f aca="false">IF(OR(A290="",E290="",J290=""),"",IFERROR(AVERAGEIFS($J$5:$J$504,$E$5:$E$504,E290,$A$5:$A$504,"&gt;="&amp;DATE(YEAR(A290),MONTH(A290),1),$A$5:$A$504,"&lt;="&amp;EOMONTH(A290,0)),""))</f>
        <v/>
      </c>
      <c r="T290" s="19" t="n">
        <f aca="false">IF(K290="",0,F290)</f>
        <v>0</v>
      </c>
      <c r="U290" s="19" t="str">
        <f aca="false">IF(OR(F290="",O290=""),"",IF(F290&gt;O290,"Litros acima do tanque; ",""))&amp;IF(OR(H290="",R290=""),"",IF(H290&lt;=R290,"Odômetro não avançou; ",""))&amp;IF(OR(L290="",P290=""),"",IF(L290&lt;P290,"Consumo abaixo do esperado; ",""))&amp;IF(OR(L290="",Q290=""),"",IF(L290&gt;Q290,"Consumo acima do esperado; ",""))&amp;IF(OR(J290="",S290=""),"",IF(J290&gt;S290*(1+Parâmetros!$B$4),"Preço acima da média do mês; ",""))</f>
        <v/>
      </c>
    </row>
    <row r="291" customFormat="false" ht="15" hidden="false" customHeight="false" outlineLevel="0" collapsed="false">
      <c r="A291" s="11"/>
      <c r="B291" s="10"/>
      <c r="C291" s="10"/>
      <c r="D291" s="10"/>
      <c r="E291" s="10"/>
      <c r="F291" s="12"/>
      <c r="G291" s="12"/>
      <c r="H291" s="13"/>
      <c r="I291" s="10"/>
      <c r="J291" s="14" t="str">
        <f aca="false">IF(OR(F291="",G291="",F291=0),"",G291/F291)</f>
        <v/>
      </c>
      <c r="K291" s="15" t="str">
        <f aca="false">IF(OR(H291="",R291=""),"",IF(H291-R291&lt;=0,"",H291-R291))</f>
        <v/>
      </c>
      <c r="L291" s="16" t="str">
        <f aca="false">IF(OR(K291="",F291="",F291=0),"",K291/F291)</f>
        <v/>
      </c>
      <c r="M291" s="17" t="str">
        <f aca="false">IF(OR(K291="",G291=""),"",G291/K291)</f>
        <v/>
      </c>
      <c r="N291" s="18" t="str">
        <f aca="false">IF(B291="","",IF(COUNTIF(Veículos!$A$5:$A$54,B291)=0,"Placa não cadastrada",IF(U291="","OK",LEFT(U291,LEN(U291)-2))))</f>
        <v/>
      </c>
      <c r="O291" s="19" t="str">
        <f aca="false">IFERROR(INDEX(Veículos!$D$5:$D$54,MATCH(B291,Veículos!$A$5:$A$54,0)),"")</f>
        <v/>
      </c>
      <c r="P291" s="19" t="str">
        <f aca="false">IFERROR(INDEX(Veículos!$E$5:$E$54,MATCH(B291,Veículos!$A$5:$A$54,0)),"")</f>
        <v/>
      </c>
      <c r="Q291" s="19" t="str">
        <f aca="false">IFERROR(INDEX(Veículos!$F$5:$F$54,MATCH(B291,Veículos!$A$5:$A$54,0)),"")</f>
        <v/>
      </c>
      <c r="R291" s="19" t="str">
        <f aca="false">IF(OR(B291="",COUNTIF($B$4:B290,B291)=0),"",LOOKUP(2,1/($B$4:B290=B291),$H$4:H290))</f>
        <v/>
      </c>
      <c r="S291" s="19" t="str">
        <f aca="false">IF(OR(A291="",E291="",J291=""),"",IFERROR(AVERAGEIFS($J$5:$J$504,$E$5:$E$504,E291,$A$5:$A$504,"&gt;="&amp;DATE(YEAR(A291),MONTH(A291),1),$A$5:$A$504,"&lt;="&amp;EOMONTH(A291,0)),""))</f>
        <v/>
      </c>
      <c r="T291" s="19" t="n">
        <f aca="false">IF(K291="",0,F291)</f>
        <v>0</v>
      </c>
      <c r="U291" s="19" t="str">
        <f aca="false">IF(OR(F291="",O291=""),"",IF(F291&gt;O291,"Litros acima do tanque; ",""))&amp;IF(OR(H291="",R291=""),"",IF(H291&lt;=R291,"Odômetro não avançou; ",""))&amp;IF(OR(L291="",P291=""),"",IF(L291&lt;P291,"Consumo abaixo do esperado; ",""))&amp;IF(OR(L291="",Q291=""),"",IF(L291&gt;Q291,"Consumo acima do esperado; ",""))&amp;IF(OR(J291="",S291=""),"",IF(J291&gt;S291*(1+Parâmetros!$B$4),"Preço acima da média do mês; ",""))</f>
        <v/>
      </c>
    </row>
    <row r="292" customFormat="false" ht="15" hidden="false" customHeight="false" outlineLevel="0" collapsed="false">
      <c r="A292" s="11"/>
      <c r="B292" s="10"/>
      <c r="C292" s="10"/>
      <c r="D292" s="10"/>
      <c r="E292" s="10"/>
      <c r="F292" s="12"/>
      <c r="G292" s="12"/>
      <c r="H292" s="13"/>
      <c r="I292" s="10"/>
      <c r="J292" s="14" t="str">
        <f aca="false">IF(OR(F292="",G292="",F292=0),"",G292/F292)</f>
        <v/>
      </c>
      <c r="K292" s="15" t="str">
        <f aca="false">IF(OR(H292="",R292=""),"",IF(H292-R292&lt;=0,"",H292-R292))</f>
        <v/>
      </c>
      <c r="L292" s="16" t="str">
        <f aca="false">IF(OR(K292="",F292="",F292=0),"",K292/F292)</f>
        <v/>
      </c>
      <c r="M292" s="17" t="str">
        <f aca="false">IF(OR(K292="",G292=""),"",G292/K292)</f>
        <v/>
      </c>
      <c r="N292" s="18" t="str">
        <f aca="false">IF(B292="","",IF(COUNTIF(Veículos!$A$5:$A$54,B292)=0,"Placa não cadastrada",IF(U292="","OK",LEFT(U292,LEN(U292)-2))))</f>
        <v/>
      </c>
      <c r="O292" s="19" t="str">
        <f aca="false">IFERROR(INDEX(Veículos!$D$5:$D$54,MATCH(B292,Veículos!$A$5:$A$54,0)),"")</f>
        <v/>
      </c>
      <c r="P292" s="19" t="str">
        <f aca="false">IFERROR(INDEX(Veículos!$E$5:$E$54,MATCH(B292,Veículos!$A$5:$A$54,0)),"")</f>
        <v/>
      </c>
      <c r="Q292" s="19" t="str">
        <f aca="false">IFERROR(INDEX(Veículos!$F$5:$F$54,MATCH(B292,Veículos!$A$5:$A$54,0)),"")</f>
        <v/>
      </c>
      <c r="R292" s="19" t="str">
        <f aca="false">IF(OR(B292="",COUNTIF($B$4:B291,B292)=0),"",LOOKUP(2,1/($B$4:B291=B292),$H$4:H291))</f>
        <v/>
      </c>
      <c r="S292" s="19" t="str">
        <f aca="false">IF(OR(A292="",E292="",J292=""),"",IFERROR(AVERAGEIFS($J$5:$J$504,$E$5:$E$504,E292,$A$5:$A$504,"&gt;="&amp;DATE(YEAR(A292),MONTH(A292),1),$A$5:$A$504,"&lt;="&amp;EOMONTH(A292,0)),""))</f>
        <v/>
      </c>
      <c r="T292" s="19" t="n">
        <f aca="false">IF(K292="",0,F292)</f>
        <v>0</v>
      </c>
      <c r="U292" s="19" t="str">
        <f aca="false">IF(OR(F292="",O292=""),"",IF(F292&gt;O292,"Litros acima do tanque; ",""))&amp;IF(OR(H292="",R292=""),"",IF(H292&lt;=R292,"Odômetro não avançou; ",""))&amp;IF(OR(L292="",P292=""),"",IF(L292&lt;P292,"Consumo abaixo do esperado; ",""))&amp;IF(OR(L292="",Q292=""),"",IF(L292&gt;Q292,"Consumo acima do esperado; ",""))&amp;IF(OR(J292="",S292=""),"",IF(J292&gt;S292*(1+Parâmetros!$B$4),"Preço acima da média do mês; ",""))</f>
        <v/>
      </c>
    </row>
    <row r="293" customFormat="false" ht="15" hidden="false" customHeight="false" outlineLevel="0" collapsed="false">
      <c r="A293" s="11"/>
      <c r="B293" s="10"/>
      <c r="C293" s="10"/>
      <c r="D293" s="10"/>
      <c r="E293" s="10"/>
      <c r="F293" s="12"/>
      <c r="G293" s="12"/>
      <c r="H293" s="13"/>
      <c r="I293" s="10"/>
      <c r="J293" s="14" t="str">
        <f aca="false">IF(OR(F293="",G293="",F293=0),"",G293/F293)</f>
        <v/>
      </c>
      <c r="K293" s="15" t="str">
        <f aca="false">IF(OR(H293="",R293=""),"",IF(H293-R293&lt;=0,"",H293-R293))</f>
        <v/>
      </c>
      <c r="L293" s="16" t="str">
        <f aca="false">IF(OR(K293="",F293="",F293=0),"",K293/F293)</f>
        <v/>
      </c>
      <c r="M293" s="17" t="str">
        <f aca="false">IF(OR(K293="",G293=""),"",G293/K293)</f>
        <v/>
      </c>
      <c r="N293" s="18" t="str">
        <f aca="false">IF(B293="","",IF(COUNTIF(Veículos!$A$5:$A$54,B293)=0,"Placa não cadastrada",IF(U293="","OK",LEFT(U293,LEN(U293)-2))))</f>
        <v/>
      </c>
      <c r="O293" s="19" t="str">
        <f aca="false">IFERROR(INDEX(Veículos!$D$5:$D$54,MATCH(B293,Veículos!$A$5:$A$54,0)),"")</f>
        <v/>
      </c>
      <c r="P293" s="19" t="str">
        <f aca="false">IFERROR(INDEX(Veículos!$E$5:$E$54,MATCH(B293,Veículos!$A$5:$A$54,0)),"")</f>
        <v/>
      </c>
      <c r="Q293" s="19" t="str">
        <f aca="false">IFERROR(INDEX(Veículos!$F$5:$F$54,MATCH(B293,Veículos!$A$5:$A$54,0)),"")</f>
        <v/>
      </c>
      <c r="R293" s="19" t="str">
        <f aca="false">IF(OR(B293="",COUNTIF($B$4:B292,B293)=0),"",LOOKUP(2,1/($B$4:B292=B293),$H$4:H292))</f>
        <v/>
      </c>
      <c r="S293" s="19" t="str">
        <f aca="false">IF(OR(A293="",E293="",J293=""),"",IFERROR(AVERAGEIFS($J$5:$J$504,$E$5:$E$504,E293,$A$5:$A$504,"&gt;="&amp;DATE(YEAR(A293),MONTH(A293),1),$A$5:$A$504,"&lt;="&amp;EOMONTH(A293,0)),""))</f>
        <v/>
      </c>
      <c r="T293" s="19" t="n">
        <f aca="false">IF(K293="",0,F293)</f>
        <v>0</v>
      </c>
      <c r="U293" s="19" t="str">
        <f aca="false">IF(OR(F293="",O293=""),"",IF(F293&gt;O293,"Litros acima do tanque; ",""))&amp;IF(OR(H293="",R293=""),"",IF(H293&lt;=R293,"Odômetro não avançou; ",""))&amp;IF(OR(L293="",P293=""),"",IF(L293&lt;P293,"Consumo abaixo do esperado; ",""))&amp;IF(OR(L293="",Q293=""),"",IF(L293&gt;Q293,"Consumo acima do esperado; ",""))&amp;IF(OR(J293="",S293=""),"",IF(J293&gt;S293*(1+Parâmetros!$B$4),"Preço acima da média do mês; ",""))</f>
        <v/>
      </c>
    </row>
    <row r="294" customFormat="false" ht="15" hidden="false" customHeight="false" outlineLevel="0" collapsed="false">
      <c r="A294" s="11"/>
      <c r="B294" s="10"/>
      <c r="C294" s="10"/>
      <c r="D294" s="10"/>
      <c r="E294" s="10"/>
      <c r="F294" s="12"/>
      <c r="G294" s="12"/>
      <c r="H294" s="13"/>
      <c r="I294" s="10"/>
      <c r="J294" s="14" t="str">
        <f aca="false">IF(OR(F294="",G294="",F294=0),"",G294/F294)</f>
        <v/>
      </c>
      <c r="K294" s="15" t="str">
        <f aca="false">IF(OR(H294="",R294=""),"",IF(H294-R294&lt;=0,"",H294-R294))</f>
        <v/>
      </c>
      <c r="L294" s="16" t="str">
        <f aca="false">IF(OR(K294="",F294="",F294=0),"",K294/F294)</f>
        <v/>
      </c>
      <c r="M294" s="17" t="str">
        <f aca="false">IF(OR(K294="",G294=""),"",G294/K294)</f>
        <v/>
      </c>
      <c r="N294" s="18" t="str">
        <f aca="false">IF(B294="","",IF(COUNTIF(Veículos!$A$5:$A$54,B294)=0,"Placa não cadastrada",IF(U294="","OK",LEFT(U294,LEN(U294)-2))))</f>
        <v/>
      </c>
      <c r="O294" s="19" t="str">
        <f aca="false">IFERROR(INDEX(Veículos!$D$5:$D$54,MATCH(B294,Veículos!$A$5:$A$54,0)),"")</f>
        <v/>
      </c>
      <c r="P294" s="19" t="str">
        <f aca="false">IFERROR(INDEX(Veículos!$E$5:$E$54,MATCH(B294,Veículos!$A$5:$A$54,0)),"")</f>
        <v/>
      </c>
      <c r="Q294" s="19" t="str">
        <f aca="false">IFERROR(INDEX(Veículos!$F$5:$F$54,MATCH(B294,Veículos!$A$5:$A$54,0)),"")</f>
        <v/>
      </c>
      <c r="R294" s="19" t="str">
        <f aca="false">IF(OR(B294="",COUNTIF($B$4:B293,B294)=0),"",LOOKUP(2,1/($B$4:B293=B294),$H$4:H293))</f>
        <v/>
      </c>
      <c r="S294" s="19" t="str">
        <f aca="false">IF(OR(A294="",E294="",J294=""),"",IFERROR(AVERAGEIFS($J$5:$J$504,$E$5:$E$504,E294,$A$5:$A$504,"&gt;="&amp;DATE(YEAR(A294),MONTH(A294),1),$A$5:$A$504,"&lt;="&amp;EOMONTH(A294,0)),""))</f>
        <v/>
      </c>
      <c r="T294" s="19" t="n">
        <f aca="false">IF(K294="",0,F294)</f>
        <v>0</v>
      </c>
      <c r="U294" s="19" t="str">
        <f aca="false">IF(OR(F294="",O294=""),"",IF(F294&gt;O294,"Litros acima do tanque; ",""))&amp;IF(OR(H294="",R294=""),"",IF(H294&lt;=R294,"Odômetro não avançou; ",""))&amp;IF(OR(L294="",P294=""),"",IF(L294&lt;P294,"Consumo abaixo do esperado; ",""))&amp;IF(OR(L294="",Q294=""),"",IF(L294&gt;Q294,"Consumo acima do esperado; ",""))&amp;IF(OR(J294="",S294=""),"",IF(J294&gt;S294*(1+Parâmetros!$B$4),"Preço acima da média do mês; ",""))</f>
        <v/>
      </c>
    </row>
    <row r="295" customFormat="false" ht="15" hidden="false" customHeight="false" outlineLevel="0" collapsed="false">
      <c r="A295" s="11"/>
      <c r="B295" s="10"/>
      <c r="C295" s="10"/>
      <c r="D295" s="10"/>
      <c r="E295" s="10"/>
      <c r="F295" s="12"/>
      <c r="G295" s="12"/>
      <c r="H295" s="13"/>
      <c r="I295" s="10"/>
      <c r="J295" s="14" t="str">
        <f aca="false">IF(OR(F295="",G295="",F295=0),"",G295/F295)</f>
        <v/>
      </c>
      <c r="K295" s="15" t="str">
        <f aca="false">IF(OR(H295="",R295=""),"",IF(H295-R295&lt;=0,"",H295-R295))</f>
        <v/>
      </c>
      <c r="L295" s="16" t="str">
        <f aca="false">IF(OR(K295="",F295="",F295=0),"",K295/F295)</f>
        <v/>
      </c>
      <c r="M295" s="17" t="str">
        <f aca="false">IF(OR(K295="",G295=""),"",G295/K295)</f>
        <v/>
      </c>
      <c r="N295" s="18" t="str">
        <f aca="false">IF(B295="","",IF(COUNTIF(Veículos!$A$5:$A$54,B295)=0,"Placa não cadastrada",IF(U295="","OK",LEFT(U295,LEN(U295)-2))))</f>
        <v/>
      </c>
      <c r="O295" s="19" t="str">
        <f aca="false">IFERROR(INDEX(Veículos!$D$5:$D$54,MATCH(B295,Veículos!$A$5:$A$54,0)),"")</f>
        <v/>
      </c>
      <c r="P295" s="19" t="str">
        <f aca="false">IFERROR(INDEX(Veículos!$E$5:$E$54,MATCH(B295,Veículos!$A$5:$A$54,0)),"")</f>
        <v/>
      </c>
      <c r="Q295" s="19" t="str">
        <f aca="false">IFERROR(INDEX(Veículos!$F$5:$F$54,MATCH(B295,Veículos!$A$5:$A$54,0)),"")</f>
        <v/>
      </c>
      <c r="R295" s="19" t="str">
        <f aca="false">IF(OR(B295="",COUNTIF($B$4:B294,B295)=0),"",LOOKUP(2,1/($B$4:B294=B295),$H$4:H294))</f>
        <v/>
      </c>
      <c r="S295" s="19" t="str">
        <f aca="false">IF(OR(A295="",E295="",J295=""),"",IFERROR(AVERAGEIFS($J$5:$J$504,$E$5:$E$504,E295,$A$5:$A$504,"&gt;="&amp;DATE(YEAR(A295),MONTH(A295),1),$A$5:$A$504,"&lt;="&amp;EOMONTH(A295,0)),""))</f>
        <v/>
      </c>
      <c r="T295" s="19" t="n">
        <f aca="false">IF(K295="",0,F295)</f>
        <v>0</v>
      </c>
      <c r="U295" s="19" t="str">
        <f aca="false">IF(OR(F295="",O295=""),"",IF(F295&gt;O295,"Litros acima do tanque; ",""))&amp;IF(OR(H295="",R295=""),"",IF(H295&lt;=R295,"Odômetro não avançou; ",""))&amp;IF(OR(L295="",P295=""),"",IF(L295&lt;P295,"Consumo abaixo do esperado; ",""))&amp;IF(OR(L295="",Q295=""),"",IF(L295&gt;Q295,"Consumo acima do esperado; ",""))&amp;IF(OR(J295="",S295=""),"",IF(J295&gt;S295*(1+Parâmetros!$B$4),"Preço acima da média do mês; ",""))</f>
        <v/>
      </c>
    </row>
    <row r="296" customFormat="false" ht="15" hidden="false" customHeight="false" outlineLevel="0" collapsed="false">
      <c r="A296" s="11"/>
      <c r="B296" s="10"/>
      <c r="C296" s="10"/>
      <c r="D296" s="10"/>
      <c r="E296" s="10"/>
      <c r="F296" s="12"/>
      <c r="G296" s="12"/>
      <c r="H296" s="13"/>
      <c r="I296" s="10"/>
      <c r="J296" s="14" t="str">
        <f aca="false">IF(OR(F296="",G296="",F296=0),"",G296/F296)</f>
        <v/>
      </c>
      <c r="K296" s="15" t="str">
        <f aca="false">IF(OR(H296="",R296=""),"",IF(H296-R296&lt;=0,"",H296-R296))</f>
        <v/>
      </c>
      <c r="L296" s="16" t="str">
        <f aca="false">IF(OR(K296="",F296="",F296=0),"",K296/F296)</f>
        <v/>
      </c>
      <c r="M296" s="17" t="str">
        <f aca="false">IF(OR(K296="",G296=""),"",G296/K296)</f>
        <v/>
      </c>
      <c r="N296" s="18" t="str">
        <f aca="false">IF(B296="","",IF(COUNTIF(Veículos!$A$5:$A$54,B296)=0,"Placa não cadastrada",IF(U296="","OK",LEFT(U296,LEN(U296)-2))))</f>
        <v/>
      </c>
      <c r="O296" s="19" t="str">
        <f aca="false">IFERROR(INDEX(Veículos!$D$5:$D$54,MATCH(B296,Veículos!$A$5:$A$54,0)),"")</f>
        <v/>
      </c>
      <c r="P296" s="19" t="str">
        <f aca="false">IFERROR(INDEX(Veículos!$E$5:$E$54,MATCH(B296,Veículos!$A$5:$A$54,0)),"")</f>
        <v/>
      </c>
      <c r="Q296" s="19" t="str">
        <f aca="false">IFERROR(INDEX(Veículos!$F$5:$F$54,MATCH(B296,Veículos!$A$5:$A$54,0)),"")</f>
        <v/>
      </c>
      <c r="R296" s="19" t="str">
        <f aca="false">IF(OR(B296="",COUNTIF($B$4:B295,B296)=0),"",LOOKUP(2,1/($B$4:B295=B296),$H$4:H295))</f>
        <v/>
      </c>
      <c r="S296" s="19" t="str">
        <f aca="false">IF(OR(A296="",E296="",J296=""),"",IFERROR(AVERAGEIFS($J$5:$J$504,$E$5:$E$504,E296,$A$5:$A$504,"&gt;="&amp;DATE(YEAR(A296),MONTH(A296),1),$A$5:$A$504,"&lt;="&amp;EOMONTH(A296,0)),""))</f>
        <v/>
      </c>
      <c r="T296" s="19" t="n">
        <f aca="false">IF(K296="",0,F296)</f>
        <v>0</v>
      </c>
      <c r="U296" s="19" t="str">
        <f aca="false">IF(OR(F296="",O296=""),"",IF(F296&gt;O296,"Litros acima do tanque; ",""))&amp;IF(OR(H296="",R296=""),"",IF(H296&lt;=R296,"Odômetro não avançou; ",""))&amp;IF(OR(L296="",P296=""),"",IF(L296&lt;P296,"Consumo abaixo do esperado; ",""))&amp;IF(OR(L296="",Q296=""),"",IF(L296&gt;Q296,"Consumo acima do esperado; ",""))&amp;IF(OR(J296="",S296=""),"",IF(J296&gt;S296*(1+Parâmetros!$B$4),"Preço acima da média do mês; ",""))</f>
        <v/>
      </c>
    </row>
    <row r="297" customFormat="false" ht="15" hidden="false" customHeight="false" outlineLevel="0" collapsed="false">
      <c r="A297" s="11"/>
      <c r="B297" s="10"/>
      <c r="C297" s="10"/>
      <c r="D297" s="10"/>
      <c r="E297" s="10"/>
      <c r="F297" s="12"/>
      <c r="G297" s="12"/>
      <c r="H297" s="13"/>
      <c r="I297" s="10"/>
      <c r="J297" s="14" t="str">
        <f aca="false">IF(OR(F297="",G297="",F297=0),"",G297/F297)</f>
        <v/>
      </c>
      <c r="K297" s="15" t="str">
        <f aca="false">IF(OR(H297="",R297=""),"",IF(H297-R297&lt;=0,"",H297-R297))</f>
        <v/>
      </c>
      <c r="L297" s="16" t="str">
        <f aca="false">IF(OR(K297="",F297="",F297=0),"",K297/F297)</f>
        <v/>
      </c>
      <c r="M297" s="17" t="str">
        <f aca="false">IF(OR(K297="",G297=""),"",G297/K297)</f>
        <v/>
      </c>
      <c r="N297" s="18" t="str">
        <f aca="false">IF(B297="","",IF(COUNTIF(Veículos!$A$5:$A$54,B297)=0,"Placa não cadastrada",IF(U297="","OK",LEFT(U297,LEN(U297)-2))))</f>
        <v/>
      </c>
      <c r="O297" s="19" t="str">
        <f aca="false">IFERROR(INDEX(Veículos!$D$5:$D$54,MATCH(B297,Veículos!$A$5:$A$54,0)),"")</f>
        <v/>
      </c>
      <c r="P297" s="19" t="str">
        <f aca="false">IFERROR(INDEX(Veículos!$E$5:$E$54,MATCH(B297,Veículos!$A$5:$A$54,0)),"")</f>
        <v/>
      </c>
      <c r="Q297" s="19" t="str">
        <f aca="false">IFERROR(INDEX(Veículos!$F$5:$F$54,MATCH(B297,Veículos!$A$5:$A$54,0)),"")</f>
        <v/>
      </c>
      <c r="R297" s="19" t="str">
        <f aca="false">IF(OR(B297="",COUNTIF($B$4:B296,B297)=0),"",LOOKUP(2,1/($B$4:B296=B297),$H$4:H296))</f>
        <v/>
      </c>
      <c r="S297" s="19" t="str">
        <f aca="false">IF(OR(A297="",E297="",J297=""),"",IFERROR(AVERAGEIFS($J$5:$J$504,$E$5:$E$504,E297,$A$5:$A$504,"&gt;="&amp;DATE(YEAR(A297),MONTH(A297),1),$A$5:$A$504,"&lt;="&amp;EOMONTH(A297,0)),""))</f>
        <v/>
      </c>
      <c r="T297" s="19" t="n">
        <f aca="false">IF(K297="",0,F297)</f>
        <v>0</v>
      </c>
      <c r="U297" s="19" t="str">
        <f aca="false">IF(OR(F297="",O297=""),"",IF(F297&gt;O297,"Litros acima do tanque; ",""))&amp;IF(OR(H297="",R297=""),"",IF(H297&lt;=R297,"Odômetro não avançou; ",""))&amp;IF(OR(L297="",P297=""),"",IF(L297&lt;P297,"Consumo abaixo do esperado; ",""))&amp;IF(OR(L297="",Q297=""),"",IF(L297&gt;Q297,"Consumo acima do esperado; ",""))&amp;IF(OR(J297="",S297=""),"",IF(J297&gt;S297*(1+Parâmetros!$B$4),"Preço acima da média do mês; ",""))</f>
        <v/>
      </c>
    </row>
    <row r="298" customFormat="false" ht="15" hidden="false" customHeight="false" outlineLevel="0" collapsed="false">
      <c r="A298" s="11"/>
      <c r="B298" s="10"/>
      <c r="C298" s="10"/>
      <c r="D298" s="10"/>
      <c r="E298" s="10"/>
      <c r="F298" s="12"/>
      <c r="G298" s="12"/>
      <c r="H298" s="13"/>
      <c r="I298" s="10"/>
      <c r="J298" s="14" t="str">
        <f aca="false">IF(OR(F298="",G298="",F298=0),"",G298/F298)</f>
        <v/>
      </c>
      <c r="K298" s="15" t="str">
        <f aca="false">IF(OR(H298="",R298=""),"",IF(H298-R298&lt;=0,"",H298-R298))</f>
        <v/>
      </c>
      <c r="L298" s="16" t="str">
        <f aca="false">IF(OR(K298="",F298="",F298=0),"",K298/F298)</f>
        <v/>
      </c>
      <c r="M298" s="17" t="str">
        <f aca="false">IF(OR(K298="",G298=""),"",G298/K298)</f>
        <v/>
      </c>
      <c r="N298" s="18" t="str">
        <f aca="false">IF(B298="","",IF(COUNTIF(Veículos!$A$5:$A$54,B298)=0,"Placa não cadastrada",IF(U298="","OK",LEFT(U298,LEN(U298)-2))))</f>
        <v/>
      </c>
      <c r="O298" s="19" t="str">
        <f aca="false">IFERROR(INDEX(Veículos!$D$5:$D$54,MATCH(B298,Veículos!$A$5:$A$54,0)),"")</f>
        <v/>
      </c>
      <c r="P298" s="19" t="str">
        <f aca="false">IFERROR(INDEX(Veículos!$E$5:$E$54,MATCH(B298,Veículos!$A$5:$A$54,0)),"")</f>
        <v/>
      </c>
      <c r="Q298" s="19" t="str">
        <f aca="false">IFERROR(INDEX(Veículos!$F$5:$F$54,MATCH(B298,Veículos!$A$5:$A$54,0)),"")</f>
        <v/>
      </c>
      <c r="R298" s="19" t="str">
        <f aca="false">IF(OR(B298="",COUNTIF($B$4:B297,B298)=0),"",LOOKUP(2,1/($B$4:B297=B298),$H$4:H297))</f>
        <v/>
      </c>
      <c r="S298" s="19" t="str">
        <f aca="false">IF(OR(A298="",E298="",J298=""),"",IFERROR(AVERAGEIFS($J$5:$J$504,$E$5:$E$504,E298,$A$5:$A$504,"&gt;="&amp;DATE(YEAR(A298),MONTH(A298),1),$A$5:$A$504,"&lt;="&amp;EOMONTH(A298,0)),""))</f>
        <v/>
      </c>
      <c r="T298" s="19" t="n">
        <f aca="false">IF(K298="",0,F298)</f>
        <v>0</v>
      </c>
      <c r="U298" s="19" t="str">
        <f aca="false">IF(OR(F298="",O298=""),"",IF(F298&gt;O298,"Litros acima do tanque; ",""))&amp;IF(OR(H298="",R298=""),"",IF(H298&lt;=R298,"Odômetro não avançou; ",""))&amp;IF(OR(L298="",P298=""),"",IF(L298&lt;P298,"Consumo abaixo do esperado; ",""))&amp;IF(OR(L298="",Q298=""),"",IF(L298&gt;Q298,"Consumo acima do esperado; ",""))&amp;IF(OR(J298="",S298=""),"",IF(J298&gt;S298*(1+Parâmetros!$B$4),"Preço acima da média do mês; ",""))</f>
        <v/>
      </c>
    </row>
    <row r="299" customFormat="false" ht="15" hidden="false" customHeight="false" outlineLevel="0" collapsed="false">
      <c r="A299" s="11"/>
      <c r="B299" s="10"/>
      <c r="C299" s="10"/>
      <c r="D299" s="10"/>
      <c r="E299" s="10"/>
      <c r="F299" s="12"/>
      <c r="G299" s="12"/>
      <c r="H299" s="13"/>
      <c r="I299" s="10"/>
      <c r="J299" s="14" t="str">
        <f aca="false">IF(OR(F299="",G299="",F299=0),"",G299/F299)</f>
        <v/>
      </c>
      <c r="K299" s="15" t="str">
        <f aca="false">IF(OR(H299="",R299=""),"",IF(H299-R299&lt;=0,"",H299-R299))</f>
        <v/>
      </c>
      <c r="L299" s="16" t="str">
        <f aca="false">IF(OR(K299="",F299="",F299=0),"",K299/F299)</f>
        <v/>
      </c>
      <c r="M299" s="17" t="str">
        <f aca="false">IF(OR(K299="",G299=""),"",G299/K299)</f>
        <v/>
      </c>
      <c r="N299" s="18" t="str">
        <f aca="false">IF(B299="","",IF(COUNTIF(Veículos!$A$5:$A$54,B299)=0,"Placa não cadastrada",IF(U299="","OK",LEFT(U299,LEN(U299)-2))))</f>
        <v/>
      </c>
      <c r="O299" s="19" t="str">
        <f aca="false">IFERROR(INDEX(Veículos!$D$5:$D$54,MATCH(B299,Veículos!$A$5:$A$54,0)),"")</f>
        <v/>
      </c>
      <c r="P299" s="19" t="str">
        <f aca="false">IFERROR(INDEX(Veículos!$E$5:$E$54,MATCH(B299,Veículos!$A$5:$A$54,0)),"")</f>
        <v/>
      </c>
      <c r="Q299" s="19" t="str">
        <f aca="false">IFERROR(INDEX(Veículos!$F$5:$F$54,MATCH(B299,Veículos!$A$5:$A$54,0)),"")</f>
        <v/>
      </c>
      <c r="R299" s="19" t="str">
        <f aca="false">IF(OR(B299="",COUNTIF($B$4:B298,B299)=0),"",LOOKUP(2,1/($B$4:B298=B299),$H$4:H298))</f>
        <v/>
      </c>
      <c r="S299" s="19" t="str">
        <f aca="false">IF(OR(A299="",E299="",J299=""),"",IFERROR(AVERAGEIFS($J$5:$J$504,$E$5:$E$504,E299,$A$5:$A$504,"&gt;="&amp;DATE(YEAR(A299),MONTH(A299),1),$A$5:$A$504,"&lt;="&amp;EOMONTH(A299,0)),""))</f>
        <v/>
      </c>
      <c r="T299" s="19" t="n">
        <f aca="false">IF(K299="",0,F299)</f>
        <v>0</v>
      </c>
      <c r="U299" s="19" t="str">
        <f aca="false">IF(OR(F299="",O299=""),"",IF(F299&gt;O299,"Litros acima do tanque; ",""))&amp;IF(OR(H299="",R299=""),"",IF(H299&lt;=R299,"Odômetro não avançou; ",""))&amp;IF(OR(L299="",P299=""),"",IF(L299&lt;P299,"Consumo abaixo do esperado; ",""))&amp;IF(OR(L299="",Q299=""),"",IF(L299&gt;Q299,"Consumo acima do esperado; ",""))&amp;IF(OR(J299="",S299=""),"",IF(J299&gt;S299*(1+Parâmetros!$B$4),"Preço acima da média do mês; ",""))</f>
        <v/>
      </c>
    </row>
    <row r="300" customFormat="false" ht="15" hidden="false" customHeight="false" outlineLevel="0" collapsed="false">
      <c r="A300" s="11"/>
      <c r="B300" s="10"/>
      <c r="C300" s="10"/>
      <c r="D300" s="10"/>
      <c r="E300" s="10"/>
      <c r="F300" s="12"/>
      <c r="G300" s="12"/>
      <c r="H300" s="13"/>
      <c r="I300" s="10"/>
      <c r="J300" s="14" t="str">
        <f aca="false">IF(OR(F300="",G300="",F300=0),"",G300/F300)</f>
        <v/>
      </c>
      <c r="K300" s="15" t="str">
        <f aca="false">IF(OR(H300="",R300=""),"",IF(H300-R300&lt;=0,"",H300-R300))</f>
        <v/>
      </c>
      <c r="L300" s="16" t="str">
        <f aca="false">IF(OR(K300="",F300="",F300=0),"",K300/F300)</f>
        <v/>
      </c>
      <c r="M300" s="17" t="str">
        <f aca="false">IF(OR(K300="",G300=""),"",G300/K300)</f>
        <v/>
      </c>
      <c r="N300" s="18" t="str">
        <f aca="false">IF(B300="","",IF(COUNTIF(Veículos!$A$5:$A$54,B300)=0,"Placa não cadastrada",IF(U300="","OK",LEFT(U300,LEN(U300)-2))))</f>
        <v/>
      </c>
      <c r="O300" s="19" t="str">
        <f aca="false">IFERROR(INDEX(Veículos!$D$5:$D$54,MATCH(B300,Veículos!$A$5:$A$54,0)),"")</f>
        <v/>
      </c>
      <c r="P300" s="19" t="str">
        <f aca="false">IFERROR(INDEX(Veículos!$E$5:$E$54,MATCH(B300,Veículos!$A$5:$A$54,0)),"")</f>
        <v/>
      </c>
      <c r="Q300" s="19" t="str">
        <f aca="false">IFERROR(INDEX(Veículos!$F$5:$F$54,MATCH(B300,Veículos!$A$5:$A$54,0)),"")</f>
        <v/>
      </c>
      <c r="R300" s="19" t="str">
        <f aca="false">IF(OR(B300="",COUNTIF($B$4:B299,B300)=0),"",LOOKUP(2,1/($B$4:B299=B300),$H$4:H299))</f>
        <v/>
      </c>
      <c r="S300" s="19" t="str">
        <f aca="false">IF(OR(A300="",E300="",J300=""),"",IFERROR(AVERAGEIFS($J$5:$J$504,$E$5:$E$504,E300,$A$5:$A$504,"&gt;="&amp;DATE(YEAR(A300),MONTH(A300),1),$A$5:$A$504,"&lt;="&amp;EOMONTH(A300,0)),""))</f>
        <v/>
      </c>
      <c r="T300" s="19" t="n">
        <f aca="false">IF(K300="",0,F300)</f>
        <v>0</v>
      </c>
      <c r="U300" s="19" t="str">
        <f aca="false">IF(OR(F300="",O300=""),"",IF(F300&gt;O300,"Litros acima do tanque; ",""))&amp;IF(OR(H300="",R300=""),"",IF(H300&lt;=R300,"Odômetro não avançou; ",""))&amp;IF(OR(L300="",P300=""),"",IF(L300&lt;P300,"Consumo abaixo do esperado; ",""))&amp;IF(OR(L300="",Q300=""),"",IF(L300&gt;Q300,"Consumo acima do esperado; ",""))&amp;IF(OR(J300="",S300=""),"",IF(J300&gt;S300*(1+Parâmetros!$B$4),"Preço acima da média do mês; ",""))</f>
        <v/>
      </c>
    </row>
    <row r="301" customFormat="false" ht="15" hidden="false" customHeight="false" outlineLevel="0" collapsed="false">
      <c r="A301" s="11"/>
      <c r="B301" s="10"/>
      <c r="C301" s="10"/>
      <c r="D301" s="10"/>
      <c r="E301" s="10"/>
      <c r="F301" s="12"/>
      <c r="G301" s="12"/>
      <c r="H301" s="13"/>
      <c r="I301" s="10"/>
      <c r="J301" s="14" t="str">
        <f aca="false">IF(OR(F301="",G301="",F301=0),"",G301/F301)</f>
        <v/>
      </c>
      <c r="K301" s="15" t="str">
        <f aca="false">IF(OR(H301="",R301=""),"",IF(H301-R301&lt;=0,"",H301-R301))</f>
        <v/>
      </c>
      <c r="L301" s="16" t="str">
        <f aca="false">IF(OR(K301="",F301="",F301=0),"",K301/F301)</f>
        <v/>
      </c>
      <c r="M301" s="17" t="str">
        <f aca="false">IF(OR(K301="",G301=""),"",G301/K301)</f>
        <v/>
      </c>
      <c r="N301" s="18" t="str">
        <f aca="false">IF(B301="","",IF(COUNTIF(Veículos!$A$5:$A$54,B301)=0,"Placa não cadastrada",IF(U301="","OK",LEFT(U301,LEN(U301)-2))))</f>
        <v/>
      </c>
      <c r="O301" s="19" t="str">
        <f aca="false">IFERROR(INDEX(Veículos!$D$5:$D$54,MATCH(B301,Veículos!$A$5:$A$54,0)),"")</f>
        <v/>
      </c>
      <c r="P301" s="19" t="str">
        <f aca="false">IFERROR(INDEX(Veículos!$E$5:$E$54,MATCH(B301,Veículos!$A$5:$A$54,0)),"")</f>
        <v/>
      </c>
      <c r="Q301" s="19" t="str">
        <f aca="false">IFERROR(INDEX(Veículos!$F$5:$F$54,MATCH(B301,Veículos!$A$5:$A$54,0)),"")</f>
        <v/>
      </c>
      <c r="R301" s="19" t="str">
        <f aca="false">IF(OR(B301="",COUNTIF($B$4:B300,B301)=0),"",LOOKUP(2,1/($B$4:B300=B301),$H$4:H300))</f>
        <v/>
      </c>
      <c r="S301" s="19" t="str">
        <f aca="false">IF(OR(A301="",E301="",J301=""),"",IFERROR(AVERAGEIFS($J$5:$J$504,$E$5:$E$504,E301,$A$5:$A$504,"&gt;="&amp;DATE(YEAR(A301),MONTH(A301),1),$A$5:$A$504,"&lt;="&amp;EOMONTH(A301,0)),""))</f>
        <v/>
      </c>
      <c r="T301" s="19" t="n">
        <f aca="false">IF(K301="",0,F301)</f>
        <v>0</v>
      </c>
      <c r="U301" s="19" t="str">
        <f aca="false">IF(OR(F301="",O301=""),"",IF(F301&gt;O301,"Litros acima do tanque; ",""))&amp;IF(OR(H301="",R301=""),"",IF(H301&lt;=R301,"Odômetro não avançou; ",""))&amp;IF(OR(L301="",P301=""),"",IF(L301&lt;P301,"Consumo abaixo do esperado; ",""))&amp;IF(OR(L301="",Q301=""),"",IF(L301&gt;Q301,"Consumo acima do esperado; ",""))&amp;IF(OR(J301="",S301=""),"",IF(J301&gt;S301*(1+Parâmetros!$B$4),"Preço acima da média do mês; ",""))</f>
        <v/>
      </c>
    </row>
    <row r="302" customFormat="false" ht="15" hidden="false" customHeight="false" outlineLevel="0" collapsed="false">
      <c r="A302" s="11"/>
      <c r="B302" s="10"/>
      <c r="C302" s="10"/>
      <c r="D302" s="10"/>
      <c r="E302" s="10"/>
      <c r="F302" s="12"/>
      <c r="G302" s="12"/>
      <c r="H302" s="13"/>
      <c r="I302" s="10"/>
      <c r="J302" s="14" t="str">
        <f aca="false">IF(OR(F302="",G302="",F302=0),"",G302/F302)</f>
        <v/>
      </c>
      <c r="K302" s="15" t="str">
        <f aca="false">IF(OR(H302="",R302=""),"",IF(H302-R302&lt;=0,"",H302-R302))</f>
        <v/>
      </c>
      <c r="L302" s="16" t="str">
        <f aca="false">IF(OR(K302="",F302="",F302=0),"",K302/F302)</f>
        <v/>
      </c>
      <c r="M302" s="17" t="str">
        <f aca="false">IF(OR(K302="",G302=""),"",G302/K302)</f>
        <v/>
      </c>
      <c r="N302" s="18" t="str">
        <f aca="false">IF(B302="","",IF(COUNTIF(Veículos!$A$5:$A$54,B302)=0,"Placa não cadastrada",IF(U302="","OK",LEFT(U302,LEN(U302)-2))))</f>
        <v/>
      </c>
      <c r="O302" s="19" t="str">
        <f aca="false">IFERROR(INDEX(Veículos!$D$5:$D$54,MATCH(B302,Veículos!$A$5:$A$54,0)),"")</f>
        <v/>
      </c>
      <c r="P302" s="19" t="str">
        <f aca="false">IFERROR(INDEX(Veículos!$E$5:$E$54,MATCH(B302,Veículos!$A$5:$A$54,0)),"")</f>
        <v/>
      </c>
      <c r="Q302" s="19" t="str">
        <f aca="false">IFERROR(INDEX(Veículos!$F$5:$F$54,MATCH(B302,Veículos!$A$5:$A$54,0)),"")</f>
        <v/>
      </c>
      <c r="R302" s="19" t="str">
        <f aca="false">IF(OR(B302="",COUNTIF($B$4:B301,B302)=0),"",LOOKUP(2,1/($B$4:B301=B302),$H$4:H301))</f>
        <v/>
      </c>
      <c r="S302" s="19" t="str">
        <f aca="false">IF(OR(A302="",E302="",J302=""),"",IFERROR(AVERAGEIFS($J$5:$J$504,$E$5:$E$504,E302,$A$5:$A$504,"&gt;="&amp;DATE(YEAR(A302),MONTH(A302),1),$A$5:$A$504,"&lt;="&amp;EOMONTH(A302,0)),""))</f>
        <v/>
      </c>
      <c r="T302" s="19" t="n">
        <f aca="false">IF(K302="",0,F302)</f>
        <v>0</v>
      </c>
      <c r="U302" s="19" t="str">
        <f aca="false">IF(OR(F302="",O302=""),"",IF(F302&gt;O302,"Litros acima do tanque; ",""))&amp;IF(OR(H302="",R302=""),"",IF(H302&lt;=R302,"Odômetro não avançou; ",""))&amp;IF(OR(L302="",P302=""),"",IF(L302&lt;P302,"Consumo abaixo do esperado; ",""))&amp;IF(OR(L302="",Q302=""),"",IF(L302&gt;Q302,"Consumo acima do esperado; ",""))&amp;IF(OR(J302="",S302=""),"",IF(J302&gt;S302*(1+Parâmetros!$B$4),"Preço acima da média do mês; ",""))</f>
        <v/>
      </c>
    </row>
    <row r="303" customFormat="false" ht="15" hidden="false" customHeight="false" outlineLevel="0" collapsed="false">
      <c r="A303" s="11"/>
      <c r="B303" s="10"/>
      <c r="C303" s="10"/>
      <c r="D303" s="10"/>
      <c r="E303" s="10"/>
      <c r="F303" s="12"/>
      <c r="G303" s="12"/>
      <c r="H303" s="13"/>
      <c r="I303" s="10"/>
      <c r="J303" s="14" t="str">
        <f aca="false">IF(OR(F303="",G303="",F303=0),"",G303/F303)</f>
        <v/>
      </c>
      <c r="K303" s="15" t="str">
        <f aca="false">IF(OR(H303="",R303=""),"",IF(H303-R303&lt;=0,"",H303-R303))</f>
        <v/>
      </c>
      <c r="L303" s="16" t="str">
        <f aca="false">IF(OR(K303="",F303="",F303=0),"",K303/F303)</f>
        <v/>
      </c>
      <c r="M303" s="17" t="str">
        <f aca="false">IF(OR(K303="",G303=""),"",G303/K303)</f>
        <v/>
      </c>
      <c r="N303" s="18" t="str">
        <f aca="false">IF(B303="","",IF(COUNTIF(Veículos!$A$5:$A$54,B303)=0,"Placa não cadastrada",IF(U303="","OK",LEFT(U303,LEN(U303)-2))))</f>
        <v/>
      </c>
      <c r="O303" s="19" t="str">
        <f aca="false">IFERROR(INDEX(Veículos!$D$5:$D$54,MATCH(B303,Veículos!$A$5:$A$54,0)),"")</f>
        <v/>
      </c>
      <c r="P303" s="19" t="str">
        <f aca="false">IFERROR(INDEX(Veículos!$E$5:$E$54,MATCH(B303,Veículos!$A$5:$A$54,0)),"")</f>
        <v/>
      </c>
      <c r="Q303" s="19" t="str">
        <f aca="false">IFERROR(INDEX(Veículos!$F$5:$F$54,MATCH(B303,Veículos!$A$5:$A$54,0)),"")</f>
        <v/>
      </c>
      <c r="R303" s="19" t="str">
        <f aca="false">IF(OR(B303="",COUNTIF($B$4:B302,B303)=0),"",LOOKUP(2,1/($B$4:B302=B303),$H$4:H302))</f>
        <v/>
      </c>
      <c r="S303" s="19" t="str">
        <f aca="false">IF(OR(A303="",E303="",J303=""),"",IFERROR(AVERAGEIFS($J$5:$J$504,$E$5:$E$504,E303,$A$5:$A$504,"&gt;="&amp;DATE(YEAR(A303),MONTH(A303),1),$A$5:$A$504,"&lt;="&amp;EOMONTH(A303,0)),""))</f>
        <v/>
      </c>
      <c r="T303" s="19" t="n">
        <f aca="false">IF(K303="",0,F303)</f>
        <v>0</v>
      </c>
      <c r="U303" s="19" t="str">
        <f aca="false">IF(OR(F303="",O303=""),"",IF(F303&gt;O303,"Litros acima do tanque; ",""))&amp;IF(OR(H303="",R303=""),"",IF(H303&lt;=R303,"Odômetro não avançou; ",""))&amp;IF(OR(L303="",P303=""),"",IF(L303&lt;P303,"Consumo abaixo do esperado; ",""))&amp;IF(OR(L303="",Q303=""),"",IF(L303&gt;Q303,"Consumo acima do esperado; ",""))&amp;IF(OR(J303="",S303=""),"",IF(J303&gt;S303*(1+Parâmetros!$B$4),"Preço acima da média do mês; ",""))</f>
        <v/>
      </c>
    </row>
    <row r="304" customFormat="false" ht="15" hidden="false" customHeight="false" outlineLevel="0" collapsed="false">
      <c r="A304" s="11"/>
      <c r="B304" s="10"/>
      <c r="C304" s="10"/>
      <c r="D304" s="10"/>
      <c r="E304" s="10"/>
      <c r="F304" s="12"/>
      <c r="G304" s="12"/>
      <c r="H304" s="13"/>
      <c r="I304" s="10"/>
      <c r="J304" s="14" t="str">
        <f aca="false">IF(OR(F304="",G304="",F304=0),"",G304/F304)</f>
        <v/>
      </c>
      <c r="K304" s="15" t="str">
        <f aca="false">IF(OR(H304="",R304=""),"",IF(H304-R304&lt;=0,"",H304-R304))</f>
        <v/>
      </c>
      <c r="L304" s="16" t="str">
        <f aca="false">IF(OR(K304="",F304="",F304=0),"",K304/F304)</f>
        <v/>
      </c>
      <c r="M304" s="17" t="str">
        <f aca="false">IF(OR(K304="",G304=""),"",G304/K304)</f>
        <v/>
      </c>
      <c r="N304" s="18" t="str">
        <f aca="false">IF(B304="","",IF(COUNTIF(Veículos!$A$5:$A$54,B304)=0,"Placa não cadastrada",IF(U304="","OK",LEFT(U304,LEN(U304)-2))))</f>
        <v/>
      </c>
      <c r="O304" s="19" t="str">
        <f aca="false">IFERROR(INDEX(Veículos!$D$5:$D$54,MATCH(B304,Veículos!$A$5:$A$54,0)),"")</f>
        <v/>
      </c>
      <c r="P304" s="19" t="str">
        <f aca="false">IFERROR(INDEX(Veículos!$E$5:$E$54,MATCH(B304,Veículos!$A$5:$A$54,0)),"")</f>
        <v/>
      </c>
      <c r="Q304" s="19" t="str">
        <f aca="false">IFERROR(INDEX(Veículos!$F$5:$F$54,MATCH(B304,Veículos!$A$5:$A$54,0)),"")</f>
        <v/>
      </c>
      <c r="R304" s="19" t="str">
        <f aca="false">IF(OR(B304="",COUNTIF($B$4:B303,B304)=0),"",LOOKUP(2,1/($B$4:B303=B304),$H$4:H303))</f>
        <v/>
      </c>
      <c r="S304" s="19" t="str">
        <f aca="false">IF(OR(A304="",E304="",J304=""),"",IFERROR(AVERAGEIFS($J$5:$J$504,$E$5:$E$504,E304,$A$5:$A$504,"&gt;="&amp;DATE(YEAR(A304),MONTH(A304),1),$A$5:$A$504,"&lt;="&amp;EOMONTH(A304,0)),""))</f>
        <v/>
      </c>
      <c r="T304" s="19" t="n">
        <f aca="false">IF(K304="",0,F304)</f>
        <v>0</v>
      </c>
      <c r="U304" s="19" t="str">
        <f aca="false">IF(OR(F304="",O304=""),"",IF(F304&gt;O304,"Litros acima do tanque; ",""))&amp;IF(OR(H304="",R304=""),"",IF(H304&lt;=R304,"Odômetro não avançou; ",""))&amp;IF(OR(L304="",P304=""),"",IF(L304&lt;P304,"Consumo abaixo do esperado; ",""))&amp;IF(OR(L304="",Q304=""),"",IF(L304&gt;Q304,"Consumo acima do esperado; ",""))&amp;IF(OR(J304="",S304=""),"",IF(J304&gt;S304*(1+Parâmetros!$B$4),"Preço acima da média do mês; ",""))</f>
        <v/>
      </c>
    </row>
    <row r="305" customFormat="false" ht="15" hidden="false" customHeight="false" outlineLevel="0" collapsed="false">
      <c r="A305" s="11"/>
      <c r="B305" s="10"/>
      <c r="C305" s="10"/>
      <c r="D305" s="10"/>
      <c r="E305" s="10"/>
      <c r="F305" s="12"/>
      <c r="G305" s="12"/>
      <c r="H305" s="13"/>
      <c r="I305" s="10"/>
      <c r="J305" s="14" t="str">
        <f aca="false">IF(OR(F305="",G305="",F305=0),"",G305/F305)</f>
        <v/>
      </c>
      <c r="K305" s="15" t="str">
        <f aca="false">IF(OR(H305="",R305=""),"",IF(H305-R305&lt;=0,"",H305-R305))</f>
        <v/>
      </c>
      <c r="L305" s="16" t="str">
        <f aca="false">IF(OR(K305="",F305="",F305=0),"",K305/F305)</f>
        <v/>
      </c>
      <c r="M305" s="17" t="str">
        <f aca="false">IF(OR(K305="",G305=""),"",G305/K305)</f>
        <v/>
      </c>
      <c r="N305" s="18" t="str">
        <f aca="false">IF(B305="","",IF(COUNTIF(Veículos!$A$5:$A$54,B305)=0,"Placa não cadastrada",IF(U305="","OK",LEFT(U305,LEN(U305)-2))))</f>
        <v/>
      </c>
      <c r="O305" s="19" t="str">
        <f aca="false">IFERROR(INDEX(Veículos!$D$5:$D$54,MATCH(B305,Veículos!$A$5:$A$54,0)),"")</f>
        <v/>
      </c>
      <c r="P305" s="19" t="str">
        <f aca="false">IFERROR(INDEX(Veículos!$E$5:$E$54,MATCH(B305,Veículos!$A$5:$A$54,0)),"")</f>
        <v/>
      </c>
      <c r="Q305" s="19" t="str">
        <f aca="false">IFERROR(INDEX(Veículos!$F$5:$F$54,MATCH(B305,Veículos!$A$5:$A$54,0)),"")</f>
        <v/>
      </c>
      <c r="R305" s="19" t="str">
        <f aca="false">IF(OR(B305="",COUNTIF($B$4:B304,B305)=0),"",LOOKUP(2,1/($B$4:B304=B305),$H$4:H304))</f>
        <v/>
      </c>
      <c r="S305" s="19" t="str">
        <f aca="false">IF(OR(A305="",E305="",J305=""),"",IFERROR(AVERAGEIFS($J$5:$J$504,$E$5:$E$504,E305,$A$5:$A$504,"&gt;="&amp;DATE(YEAR(A305),MONTH(A305),1),$A$5:$A$504,"&lt;="&amp;EOMONTH(A305,0)),""))</f>
        <v/>
      </c>
      <c r="T305" s="19" t="n">
        <f aca="false">IF(K305="",0,F305)</f>
        <v>0</v>
      </c>
      <c r="U305" s="19" t="str">
        <f aca="false">IF(OR(F305="",O305=""),"",IF(F305&gt;O305,"Litros acima do tanque; ",""))&amp;IF(OR(H305="",R305=""),"",IF(H305&lt;=R305,"Odômetro não avançou; ",""))&amp;IF(OR(L305="",P305=""),"",IF(L305&lt;P305,"Consumo abaixo do esperado; ",""))&amp;IF(OR(L305="",Q305=""),"",IF(L305&gt;Q305,"Consumo acima do esperado; ",""))&amp;IF(OR(J305="",S305=""),"",IF(J305&gt;S305*(1+Parâmetros!$B$4),"Preço acima da média do mês; ",""))</f>
        <v/>
      </c>
    </row>
    <row r="306" customFormat="false" ht="15" hidden="false" customHeight="false" outlineLevel="0" collapsed="false">
      <c r="A306" s="11"/>
      <c r="B306" s="10"/>
      <c r="C306" s="10"/>
      <c r="D306" s="10"/>
      <c r="E306" s="10"/>
      <c r="F306" s="12"/>
      <c r="G306" s="12"/>
      <c r="H306" s="13"/>
      <c r="I306" s="10"/>
      <c r="J306" s="14" t="str">
        <f aca="false">IF(OR(F306="",G306="",F306=0),"",G306/F306)</f>
        <v/>
      </c>
      <c r="K306" s="15" t="str">
        <f aca="false">IF(OR(H306="",R306=""),"",IF(H306-R306&lt;=0,"",H306-R306))</f>
        <v/>
      </c>
      <c r="L306" s="16" t="str">
        <f aca="false">IF(OR(K306="",F306="",F306=0),"",K306/F306)</f>
        <v/>
      </c>
      <c r="M306" s="17" t="str">
        <f aca="false">IF(OR(K306="",G306=""),"",G306/K306)</f>
        <v/>
      </c>
      <c r="N306" s="18" t="str">
        <f aca="false">IF(B306="","",IF(COUNTIF(Veículos!$A$5:$A$54,B306)=0,"Placa não cadastrada",IF(U306="","OK",LEFT(U306,LEN(U306)-2))))</f>
        <v/>
      </c>
      <c r="O306" s="19" t="str">
        <f aca="false">IFERROR(INDEX(Veículos!$D$5:$D$54,MATCH(B306,Veículos!$A$5:$A$54,0)),"")</f>
        <v/>
      </c>
      <c r="P306" s="19" t="str">
        <f aca="false">IFERROR(INDEX(Veículos!$E$5:$E$54,MATCH(B306,Veículos!$A$5:$A$54,0)),"")</f>
        <v/>
      </c>
      <c r="Q306" s="19" t="str">
        <f aca="false">IFERROR(INDEX(Veículos!$F$5:$F$54,MATCH(B306,Veículos!$A$5:$A$54,0)),"")</f>
        <v/>
      </c>
      <c r="R306" s="19" t="str">
        <f aca="false">IF(OR(B306="",COUNTIF($B$4:B305,B306)=0),"",LOOKUP(2,1/($B$4:B305=B306),$H$4:H305))</f>
        <v/>
      </c>
      <c r="S306" s="19" t="str">
        <f aca="false">IF(OR(A306="",E306="",J306=""),"",IFERROR(AVERAGEIFS($J$5:$J$504,$E$5:$E$504,E306,$A$5:$A$504,"&gt;="&amp;DATE(YEAR(A306),MONTH(A306),1),$A$5:$A$504,"&lt;="&amp;EOMONTH(A306,0)),""))</f>
        <v/>
      </c>
      <c r="T306" s="19" t="n">
        <f aca="false">IF(K306="",0,F306)</f>
        <v>0</v>
      </c>
      <c r="U306" s="19" t="str">
        <f aca="false">IF(OR(F306="",O306=""),"",IF(F306&gt;O306,"Litros acima do tanque; ",""))&amp;IF(OR(H306="",R306=""),"",IF(H306&lt;=R306,"Odômetro não avançou; ",""))&amp;IF(OR(L306="",P306=""),"",IF(L306&lt;P306,"Consumo abaixo do esperado; ",""))&amp;IF(OR(L306="",Q306=""),"",IF(L306&gt;Q306,"Consumo acima do esperado; ",""))&amp;IF(OR(J306="",S306=""),"",IF(J306&gt;S306*(1+Parâmetros!$B$4),"Preço acima da média do mês; ",""))</f>
        <v/>
      </c>
    </row>
    <row r="307" customFormat="false" ht="15" hidden="false" customHeight="false" outlineLevel="0" collapsed="false">
      <c r="A307" s="11"/>
      <c r="B307" s="10"/>
      <c r="C307" s="10"/>
      <c r="D307" s="10"/>
      <c r="E307" s="10"/>
      <c r="F307" s="12"/>
      <c r="G307" s="12"/>
      <c r="H307" s="13"/>
      <c r="I307" s="10"/>
      <c r="J307" s="14" t="str">
        <f aca="false">IF(OR(F307="",G307="",F307=0),"",G307/F307)</f>
        <v/>
      </c>
      <c r="K307" s="15" t="str">
        <f aca="false">IF(OR(H307="",R307=""),"",IF(H307-R307&lt;=0,"",H307-R307))</f>
        <v/>
      </c>
      <c r="L307" s="16" t="str">
        <f aca="false">IF(OR(K307="",F307="",F307=0),"",K307/F307)</f>
        <v/>
      </c>
      <c r="M307" s="17" t="str">
        <f aca="false">IF(OR(K307="",G307=""),"",G307/K307)</f>
        <v/>
      </c>
      <c r="N307" s="18" t="str">
        <f aca="false">IF(B307="","",IF(COUNTIF(Veículos!$A$5:$A$54,B307)=0,"Placa não cadastrada",IF(U307="","OK",LEFT(U307,LEN(U307)-2))))</f>
        <v/>
      </c>
      <c r="O307" s="19" t="str">
        <f aca="false">IFERROR(INDEX(Veículos!$D$5:$D$54,MATCH(B307,Veículos!$A$5:$A$54,0)),"")</f>
        <v/>
      </c>
      <c r="P307" s="19" t="str">
        <f aca="false">IFERROR(INDEX(Veículos!$E$5:$E$54,MATCH(B307,Veículos!$A$5:$A$54,0)),"")</f>
        <v/>
      </c>
      <c r="Q307" s="19" t="str">
        <f aca="false">IFERROR(INDEX(Veículos!$F$5:$F$54,MATCH(B307,Veículos!$A$5:$A$54,0)),"")</f>
        <v/>
      </c>
      <c r="R307" s="19" t="str">
        <f aca="false">IF(OR(B307="",COUNTIF($B$4:B306,B307)=0),"",LOOKUP(2,1/($B$4:B306=B307),$H$4:H306))</f>
        <v/>
      </c>
      <c r="S307" s="19" t="str">
        <f aca="false">IF(OR(A307="",E307="",J307=""),"",IFERROR(AVERAGEIFS($J$5:$J$504,$E$5:$E$504,E307,$A$5:$A$504,"&gt;="&amp;DATE(YEAR(A307),MONTH(A307),1),$A$5:$A$504,"&lt;="&amp;EOMONTH(A307,0)),""))</f>
        <v/>
      </c>
      <c r="T307" s="19" t="n">
        <f aca="false">IF(K307="",0,F307)</f>
        <v>0</v>
      </c>
      <c r="U307" s="19" t="str">
        <f aca="false">IF(OR(F307="",O307=""),"",IF(F307&gt;O307,"Litros acima do tanque; ",""))&amp;IF(OR(H307="",R307=""),"",IF(H307&lt;=R307,"Odômetro não avançou; ",""))&amp;IF(OR(L307="",P307=""),"",IF(L307&lt;P307,"Consumo abaixo do esperado; ",""))&amp;IF(OR(L307="",Q307=""),"",IF(L307&gt;Q307,"Consumo acima do esperado; ",""))&amp;IF(OR(J307="",S307=""),"",IF(J307&gt;S307*(1+Parâmetros!$B$4),"Preço acima da média do mês; ",""))</f>
        <v/>
      </c>
    </row>
    <row r="308" customFormat="false" ht="15" hidden="false" customHeight="false" outlineLevel="0" collapsed="false">
      <c r="A308" s="11"/>
      <c r="B308" s="10"/>
      <c r="C308" s="10"/>
      <c r="D308" s="10"/>
      <c r="E308" s="10"/>
      <c r="F308" s="12"/>
      <c r="G308" s="12"/>
      <c r="H308" s="13"/>
      <c r="I308" s="10"/>
      <c r="J308" s="14" t="str">
        <f aca="false">IF(OR(F308="",G308="",F308=0),"",G308/F308)</f>
        <v/>
      </c>
      <c r="K308" s="15" t="str">
        <f aca="false">IF(OR(H308="",R308=""),"",IF(H308-R308&lt;=0,"",H308-R308))</f>
        <v/>
      </c>
      <c r="L308" s="16" t="str">
        <f aca="false">IF(OR(K308="",F308="",F308=0),"",K308/F308)</f>
        <v/>
      </c>
      <c r="M308" s="17" t="str">
        <f aca="false">IF(OR(K308="",G308=""),"",G308/K308)</f>
        <v/>
      </c>
      <c r="N308" s="18" t="str">
        <f aca="false">IF(B308="","",IF(COUNTIF(Veículos!$A$5:$A$54,B308)=0,"Placa não cadastrada",IF(U308="","OK",LEFT(U308,LEN(U308)-2))))</f>
        <v/>
      </c>
      <c r="O308" s="19" t="str">
        <f aca="false">IFERROR(INDEX(Veículos!$D$5:$D$54,MATCH(B308,Veículos!$A$5:$A$54,0)),"")</f>
        <v/>
      </c>
      <c r="P308" s="19" t="str">
        <f aca="false">IFERROR(INDEX(Veículos!$E$5:$E$54,MATCH(B308,Veículos!$A$5:$A$54,0)),"")</f>
        <v/>
      </c>
      <c r="Q308" s="19" t="str">
        <f aca="false">IFERROR(INDEX(Veículos!$F$5:$F$54,MATCH(B308,Veículos!$A$5:$A$54,0)),"")</f>
        <v/>
      </c>
      <c r="R308" s="19" t="str">
        <f aca="false">IF(OR(B308="",COUNTIF($B$4:B307,B308)=0),"",LOOKUP(2,1/($B$4:B307=B308),$H$4:H307))</f>
        <v/>
      </c>
      <c r="S308" s="19" t="str">
        <f aca="false">IF(OR(A308="",E308="",J308=""),"",IFERROR(AVERAGEIFS($J$5:$J$504,$E$5:$E$504,E308,$A$5:$A$504,"&gt;="&amp;DATE(YEAR(A308),MONTH(A308),1),$A$5:$A$504,"&lt;="&amp;EOMONTH(A308,0)),""))</f>
        <v/>
      </c>
      <c r="T308" s="19" t="n">
        <f aca="false">IF(K308="",0,F308)</f>
        <v>0</v>
      </c>
      <c r="U308" s="19" t="str">
        <f aca="false">IF(OR(F308="",O308=""),"",IF(F308&gt;O308,"Litros acima do tanque; ",""))&amp;IF(OR(H308="",R308=""),"",IF(H308&lt;=R308,"Odômetro não avançou; ",""))&amp;IF(OR(L308="",P308=""),"",IF(L308&lt;P308,"Consumo abaixo do esperado; ",""))&amp;IF(OR(L308="",Q308=""),"",IF(L308&gt;Q308,"Consumo acima do esperado; ",""))&amp;IF(OR(J308="",S308=""),"",IF(J308&gt;S308*(1+Parâmetros!$B$4),"Preço acima da média do mês; ",""))</f>
        <v/>
      </c>
    </row>
    <row r="309" customFormat="false" ht="15" hidden="false" customHeight="false" outlineLevel="0" collapsed="false">
      <c r="A309" s="11"/>
      <c r="B309" s="10"/>
      <c r="C309" s="10"/>
      <c r="D309" s="10"/>
      <c r="E309" s="10"/>
      <c r="F309" s="12"/>
      <c r="G309" s="12"/>
      <c r="H309" s="13"/>
      <c r="I309" s="10"/>
      <c r="J309" s="14" t="str">
        <f aca="false">IF(OR(F309="",G309="",F309=0),"",G309/F309)</f>
        <v/>
      </c>
      <c r="K309" s="15" t="str">
        <f aca="false">IF(OR(H309="",R309=""),"",IF(H309-R309&lt;=0,"",H309-R309))</f>
        <v/>
      </c>
      <c r="L309" s="16" t="str">
        <f aca="false">IF(OR(K309="",F309="",F309=0),"",K309/F309)</f>
        <v/>
      </c>
      <c r="M309" s="17" t="str">
        <f aca="false">IF(OR(K309="",G309=""),"",G309/K309)</f>
        <v/>
      </c>
      <c r="N309" s="18" t="str">
        <f aca="false">IF(B309="","",IF(COUNTIF(Veículos!$A$5:$A$54,B309)=0,"Placa não cadastrada",IF(U309="","OK",LEFT(U309,LEN(U309)-2))))</f>
        <v/>
      </c>
      <c r="O309" s="19" t="str">
        <f aca="false">IFERROR(INDEX(Veículos!$D$5:$D$54,MATCH(B309,Veículos!$A$5:$A$54,0)),"")</f>
        <v/>
      </c>
      <c r="P309" s="19" t="str">
        <f aca="false">IFERROR(INDEX(Veículos!$E$5:$E$54,MATCH(B309,Veículos!$A$5:$A$54,0)),"")</f>
        <v/>
      </c>
      <c r="Q309" s="19" t="str">
        <f aca="false">IFERROR(INDEX(Veículos!$F$5:$F$54,MATCH(B309,Veículos!$A$5:$A$54,0)),"")</f>
        <v/>
      </c>
      <c r="R309" s="19" t="str">
        <f aca="false">IF(OR(B309="",COUNTIF($B$4:B308,B309)=0),"",LOOKUP(2,1/($B$4:B308=B309),$H$4:H308))</f>
        <v/>
      </c>
      <c r="S309" s="19" t="str">
        <f aca="false">IF(OR(A309="",E309="",J309=""),"",IFERROR(AVERAGEIFS($J$5:$J$504,$E$5:$E$504,E309,$A$5:$A$504,"&gt;="&amp;DATE(YEAR(A309),MONTH(A309),1),$A$5:$A$504,"&lt;="&amp;EOMONTH(A309,0)),""))</f>
        <v/>
      </c>
      <c r="T309" s="19" t="n">
        <f aca="false">IF(K309="",0,F309)</f>
        <v>0</v>
      </c>
      <c r="U309" s="19" t="str">
        <f aca="false">IF(OR(F309="",O309=""),"",IF(F309&gt;O309,"Litros acima do tanque; ",""))&amp;IF(OR(H309="",R309=""),"",IF(H309&lt;=R309,"Odômetro não avançou; ",""))&amp;IF(OR(L309="",P309=""),"",IF(L309&lt;P309,"Consumo abaixo do esperado; ",""))&amp;IF(OR(L309="",Q309=""),"",IF(L309&gt;Q309,"Consumo acima do esperado; ",""))&amp;IF(OR(J309="",S309=""),"",IF(J309&gt;S309*(1+Parâmetros!$B$4),"Preço acima da média do mês; ",""))</f>
        <v/>
      </c>
    </row>
    <row r="310" customFormat="false" ht="15" hidden="false" customHeight="false" outlineLevel="0" collapsed="false">
      <c r="A310" s="11"/>
      <c r="B310" s="10"/>
      <c r="C310" s="10"/>
      <c r="D310" s="10"/>
      <c r="E310" s="10"/>
      <c r="F310" s="12"/>
      <c r="G310" s="12"/>
      <c r="H310" s="13"/>
      <c r="I310" s="10"/>
      <c r="J310" s="14" t="str">
        <f aca="false">IF(OR(F310="",G310="",F310=0),"",G310/F310)</f>
        <v/>
      </c>
      <c r="K310" s="15" t="str">
        <f aca="false">IF(OR(H310="",R310=""),"",IF(H310-R310&lt;=0,"",H310-R310))</f>
        <v/>
      </c>
      <c r="L310" s="16" t="str">
        <f aca="false">IF(OR(K310="",F310="",F310=0),"",K310/F310)</f>
        <v/>
      </c>
      <c r="M310" s="17" t="str">
        <f aca="false">IF(OR(K310="",G310=""),"",G310/K310)</f>
        <v/>
      </c>
      <c r="N310" s="18" t="str">
        <f aca="false">IF(B310="","",IF(COUNTIF(Veículos!$A$5:$A$54,B310)=0,"Placa não cadastrada",IF(U310="","OK",LEFT(U310,LEN(U310)-2))))</f>
        <v/>
      </c>
      <c r="O310" s="19" t="str">
        <f aca="false">IFERROR(INDEX(Veículos!$D$5:$D$54,MATCH(B310,Veículos!$A$5:$A$54,0)),"")</f>
        <v/>
      </c>
      <c r="P310" s="19" t="str">
        <f aca="false">IFERROR(INDEX(Veículos!$E$5:$E$54,MATCH(B310,Veículos!$A$5:$A$54,0)),"")</f>
        <v/>
      </c>
      <c r="Q310" s="19" t="str">
        <f aca="false">IFERROR(INDEX(Veículos!$F$5:$F$54,MATCH(B310,Veículos!$A$5:$A$54,0)),"")</f>
        <v/>
      </c>
      <c r="R310" s="19" t="str">
        <f aca="false">IF(OR(B310="",COUNTIF($B$4:B309,B310)=0),"",LOOKUP(2,1/($B$4:B309=B310),$H$4:H309))</f>
        <v/>
      </c>
      <c r="S310" s="19" t="str">
        <f aca="false">IF(OR(A310="",E310="",J310=""),"",IFERROR(AVERAGEIFS($J$5:$J$504,$E$5:$E$504,E310,$A$5:$A$504,"&gt;="&amp;DATE(YEAR(A310),MONTH(A310),1),$A$5:$A$504,"&lt;="&amp;EOMONTH(A310,0)),""))</f>
        <v/>
      </c>
      <c r="T310" s="19" t="n">
        <f aca="false">IF(K310="",0,F310)</f>
        <v>0</v>
      </c>
      <c r="U310" s="19" t="str">
        <f aca="false">IF(OR(F310="",O310=""),"",IF(F310&gt;O310,"Litros acima do tanque; ",""))&amp;IF(OR(H310="",R310=""),"",IF(H310&lt;=R310,"Odômetro não avançou; ",""))&amp;IF(OR(L310="",P310=""),"",IF(L310&lt;P310,"Consumo abaixo do esperado; ",""))&amp;IF(OR(L310="",Q310=""),"",IF(L310&gt;Q310,"Consumo acima do esperado; ",""))&amp;IF(OR(J310="",S310=""),"",IF(J310&gt;S310*(1+Parâmetros!$B$4),"Preço acima da média do mês; ",""))</f>
        <v/>
      </c>
    </row>
    <row r="311" customFormat="false" ht="15" hidden="false" customHeight="false" outlineLevel="0" collapsed="false">
      <c r="A311" s="11"/>
      <c r="B311" s="10"/>
      <c r="C311" s="10"/>
      <c r="D311" s="10"/>
      <c r="E311" s="10"/>
      <c r="F311" s="12"/>
      <c r="G311" s="12"/>
      <c r="H311" s="13"/>
      <c r="I311" s="10"/>
      <c r="J311" s="14" t="str">
        <f aca="false">IF(OR(F311="",G311="",F311=0),"",G311/F311)</f>
        <v/>
      </c>
      <c r="K311" s="15" t="str">
        <f aca="false">IF(OR(H311="",R311=""),"",IF(H311-R311&lt;=0,"",H311-R311))</f>
        <v/>
      </c>
      <c r="L311" s="16" t="str">
        <f aca="false">IF(OR(K311="",F311="",F311=0),"",K311/F311)</f>
        <v/>
      </c>
      <c r="M311" s="17" t="str">
        <f aca="false">IF(OR(K311="",G311=""),"",G311/K311)</f>
        <v/>
      </c>
      <c r="N311" s="18" t="str">
        <f aca="false">IF(B311="","",IF(COUNTIF(Veículos!$A$5:$A$54,B311)=0,"Placa não cadastrada",IF(U311="","OK",LEFT(U311,LEN(U311)-2))))</f>
        <v/>
      </c>
      <c r="O311" s="19" t="str">
        <f aca="false">IFERROR(INDEX(Veículos!$D$5:$D$54,MATCH(B311,Veículos!$A$5:$A$54,0)),"")</f>
        <v/>
      </c>
      <c r="P311" s="19" t="str">
        <f aca="false">IFERROR(INDEX(Veículos!$E$5:$E$54,MATCH(B311,Veículos!$A$5:$A$54,0)),"")</f>
        <v/>
      </c>
      <c r="Q311" s="19" t="str">
        <f aca="false">IFERROR(INDEX(Veículos!$F$5:$F$54,MATCH(B311,Veículos!$A$5:$A$54,0)),"")</f>
        <v/>
      </c>
      <c r="R311" s="19" t="str">
        <f aca="false">IF(OR(B311="",COUNTIF($B$4:B310,B311)=0),"",LOOKUP(2,1/($B$4:B310=B311),$H$4:H310))</f>
        <v/>
      </c>
      <c r="S311" s="19" t="str">
        <f aca="false">IF(OR(A311="",E311="",J311=""),"",IFERROR(AVERAGEIFS($J$5:$J$504,$E$5:$E$504,E311,$A$5:$A$504,"&gt;="&amp;DATE(YEAR(A311),MONTH(A311),1),$A$5:$A$504,"&lt;="&amp;EOMONTH(A311,0)),""))</f>
        <v/>
      </c>
      <c r="T311" s="19" t="n">
        <f aca="false">IF(K311="",0,F311)</f>
        <v>0</v>
      </c>
      <c r="U311" s="19" t="str">
        <f aca="false">IF(OR(F311="",O311=""),"",IF(F311&gt;O311,"Litros acima do tanque; ",""))&amp;IF(OR(H311="",R311=""),"",IF(H311&lt;=R311,"Odômetro não avançou; ",""))&amp;IF(OR(L311="",P311=""),"",IF(L311&lt;P311,"Consumo abaixo do esperado; ",""))&amp;IF(OR(L311="",Q311=""),"",IF(L311&gt;Q311,"Consumo acima do esperado; ",""))&amp;IF(OR(J311="",S311=""),"",IF(J311&gt;S311*(1+Parâmetros!$B$4),"Preço acima da média do mês; ",""))</f>
        <v/>
      </c>
    </row>
    <row r="312" customFormat="false" ht="15" hidden="false" customHeight="false" outlineLevel="0" collapsed="false">
      <c r="A312" s="11"/>
      <c r="B312" s="10"/>
      <c r="C312" s="10"/>
      <c r="D312" s="10"/>
      <c r="E312" s="10"/>
      <c r="F312" s="12"/>
      <c r="G312" s="12"/>
      <c r="H312" s="13"/>
      <c r="I312" s="10"/>
      <c r="J312" s="14" t="str">
        <f aca="false">IF(OR(F312="",G312="",F312=0),"",G312/F312)</f>
        <v/>
      </c>
      <c r="K312" s="15" t="str">
        <f aca="false">IF(OR(H312="",R312=""),"",IF(H312-R312&lt;=0,"",H312-R312))</f>
        <v/>
      </c>
      <c r="L312" s="16" t="str">
        <f aca="false">IF(OR(K312="",F312="",F312=0),"",K312/F312)</f>
        <v/>
      </c>
      <c r="M312" s="17" t="str">
        <f aca="false">IF(OR(K312="",G312=""),"",G312/K312)</f>
        <v/>
      </c>
      <c r="N312" s="18" t="str">
        <f aca="false">IF(B312="","",IF(COUNTIF(Veículos!$A$5:$A$54,B312)=0,"Placa não cadastrada",IF(U312="","OK",LEFT(U312,LEN(U312)-2))))</f>
        <v/>
      </c>
      <c r="O312" s="19" t="str">
        <f aca="false">IFERROR(INDEX(Veículos!$D$5:$D$54,MATCH(B312,Veículos!$A$5:$A$54,0)),"")</f>
        <v/>
      </c>
      <c r="P312" s="19" t="str">
        <f aca="false">IFERROR(INDEX(Veículos!$E$5:$E$54,MATCH(B312,Veículos!$A$5:$A$54,0)),"")</f>
        <v/>
      </c>
      <c r="Q312" s="19" t="str">
        <f aca="false">IFERROR(INDEX(Veículos!$F$5:$F$54,MATCH(B312,Veículos!$A$5:$A$54,0)),"")</f>
        <v/>
      </c>
      <c r="R312" s="19" t="str">
        <f aca="false">IF(OR(B312="",COUNTIF($B$4:B311,B312)=0),"",LOOKUP(2,1/($B$4:B311=B312),$H$4:H311))</f>
        <v/>
      </c>
      <c r="S312" s="19" t="str">
        <f aca="false">IF(OR(A312="",E312="",J312=""),"",IFERROR(AVERAGEIFS($J$5:$J$504,$E$5:$E$504,E312,$A$5:$A$504,"&gt;="&amp;DATE(YEAR(A312),MONTH(A312),1),$A$5:$A$504,"&lt;="&amp;EOMONTH(A312,0)),""))</f>
        <v/>
      </c>
      <c r="T312" s="19" t="n">
        <f aca="false">IF(K312="",0,F312)</f>
        <v>0</v>
      </c>
      <c r="U312" s="19" t="str">
        <f aca="false">IF(OR(F312="",O312=""),"",IF(F312&gt;O312,"Litros acima do tanque; ",""))&amp;IF(OR(H312="",R312=""),"",IF(H312&lt;=R312,"Odômetro não avançou; ",""))&amp;IF(OR(L312="",P312=""),"",IF(L312&lt;P312,"Consumo abaixo do esperado; ",""))&amp;IF(OR(L312="",Q312=""),"",IF(L312&gt;Q312,"Consumo acima do esperado; ",""))&amp;IF(OR(J312="",S312=""),"",IF(J312&gt;S312*(1+Parâmetros!$B$4),"Preço acima da média do mês; ",""))</f>
        <v/>
      </c>
    </row>
    <row r="313" customFormat="false" ht="15" hidden="false" customHeight="false" outlineLevel="0" collapsed="false">
      <c r="A313" s="11"/>
      <c r="B313" s="10"/>
      <c r="C313" s="10"/>
      <c r="D313" s="10"/>
      <c r="E313" s="10"/>
      <c r="F313" s="12"/>
      <c r="G313" s="12"/>
      <c r="H313" s="13"/>
      <c r="I313" s="10"/>
      <c r="J313" s="14" t="str">
        <f aca="false">IF(OR(F313="",G313="",F313=0),"",G313/F313)</f>
        <v/>
      </c>
      <c r="K313" s="15" t="str">
        <f aca="false">IF(OR(H313="",R313=""),"",IF(H313-R313&lt;=0,"",H313-R313))</f>
        <v/>
      </c>
      <c r="L313" s="16" t="str">
        <f aca="false">IF(OR(K313="",F313="",F313=0),"",K313/F313)</f>
        <v/>
      </c>
      <c r="M313" s="17" t="str">
        <f aca="false">IF(OR(K313="",G313=""),"",G313/K313)</f>
        <v/>
      </c>
      <c r="N313" s="18" t="str">
        <f aca="false">IF(B313="","",IF(COUNTIF(Veículos!$A$5:$A$54,B313)=0,"Placa não cadastrada",IF(U313="","OK",LEFT(U313,LEN(U313)-2))))</f>
        <v/>
      </c>
      <c r="O313" s="19" t="str">
        <f aca="false">IFERROR(INDEX(Veículos!$D$5:$D$54,MATCH(B313,Veículos!$A$5:$A$54,0)),"")</f>
        <v/>
      </c>
      <c r="P313" s="19" t="str">
        <f aca="false">IFERROR(INDEX(Veículos!$E$5:$E$54,MATCH(B313,Veículos!$A$5:$A$54,0)),"")</f>
        <v/>
      </c>
      <c r="Q313" s="19" t="str">
        <f aca="false">IFERROR(INDEX(Veículos!$F$5:$F$54,MATCH(B313,Veículos!$A$5:$A$54,0)),"")</f>
        <v/>
      </c>
      <c r="R313" s="19" t="str">
        <f aca="false">IF(OR(B313="",COUNTIF($B$4:B312,B313)=0),"",LOOKUP(2,1/($B$4:B312=B313),$H$4:H312))</f>
        <v/>
      </c>
      <c r="S313" s="19" t="str">
        <f aca="false">IF(OR(A313="",E313="",J313=""),"",IFERROR(AVERAGEIFS($J$5:$J$504,$E$5:$E$504,E313,$A$5:$A$504,"&gt;="&amp;DATE(YEAR(A313),MONTH(A313),1),$A$5:$A$504,"&lt;="&amp;EOMONTH(A313,0)),""))</f>
        <v/>
      </c>
      <c r="T313" s="19" t="n">
        <f aca="false">IF(K313="",0,F313)</f>
        <v>0</v>
      </c>
      <c r="U313" s="19" t="str">
        <f aca="false">IF(OR(F313="",O313=""),"",IF(F313&gt;O313,"Litros acima do tanque; ",""))&amp;IF(OR(H313="",R313=""),"",IF(H313&lt;=R313,"Odômetro não avançou; ",""))&amp;IF(OR(L313="",P313=""),"",IF(L313&lt;P313,"Consumo abaixo do esperado; ",""))&amp;IF(OR(L313="",Q313=""),"",IF(L313&gt;Q313,"Consumo acima do esperado; ",""))&amp;IF(OR(J313="",S313=""),"",IF(J313&gt;S313*(1+Parâmetros!$B$4),"Preço acima da média do mês; ",""))</f>
        <v/>
      </c>
    </row>
    <row r="314" customFormat="false" ht="15" hidden="false" customHeight="false" outlineLevel="0" collapsed="false">
      <c r="A314" s="11"/>
      <c r="B314" s="10"/>
      <c r="C314" s="10"/>
      <c r="D314" s="10"/>
      <c r="E314" s="10"/>
      <c r="F314" s="12"/>
      <c r="G314" s="12"/>
      <c r="H314" s="13"/>
      <c r="I314" s="10"/>
      <c r="J314" s="14" t="str">
        <f aca="false">IF(OR(F314="",G314="",F314=0),"",G314/F314)</f>
        <v/>
      </c>
      <c r="K314" s="15" t="str">
        <f aca="false">IF(OR(H314="",R314=""),"",IF(H314-R314&lt;=0,"",H314-R314))</f>
        <v/>
      </c>
      <c r="L314" s="16" t="str">
        <f aca="false">IF(OR(K314="",F314="",F314=0),"",K314/F314)</f>
        <v/>
      </c>
      <c r="M314" s="17" t="str">
        <f aca="false">IF(OR(K314="",G314=""),"",G314/K314)</f>
        <v/>
      </c>
      <c r="N314" s="18" t="str">
        <f aca="false">IF(B314="","",IF(COUNTIF(Veículos!$A$5:$A$54,B314)=0,"Placa não cadastrada",IF(U314="","OK",LEFT(U314,LEN(U314)-2))))</f>
        <v/>
      </c>
      <c r="O314" s="19" t="str">
        <f aca="false">IFERROR(INDEX(Veículos!$D$5:$D$54,MATCH(B314,Veículos!$A$5:$A$54,0)),"")</f>
        <v/>
      </c>
      <c r="P314" s="19" t="str">
        <f aca="false">IFERROR(INDEX(Veículos!$E$5:$E$54,MATCH(B314,Veículos!$A$5:$A$54,0)),"")</f>
        <v/>
      </c>
      <c r="Q314" s="19" t="str">
        <f aca="false">IFERROR(INDEX(Veículos!$F$5:$F$54,MATCH(B314,Veículos!$A$5:$A$54,0)),"")</f>
        <v/>
      </c>
      <c r="R314" s="19" t="str">
        <f aca="false">IF(OR(B314="",COUNTIF($B$4:B313,B314)=0),"",LOOKUP(2,1/($B$4:B313=B314),$H$4:H313))</f>
        <v/>
      </c>
      <c r="S314" s="19" t="str">
        <f aca="false">IF(OR(A314="",E314="",J314=""),"",IFERROR(AVERAGEIFS($J$5:$J$504,$E$5:$E$504,E314,$A$5:$A$504,"&gt;="&amp;DATE(YEAR(A314),MONTH(A314),1),$A$5:$A$504,"&lt;="&amp;EOMONTH(A314,0)),""))</f>
        <v/>
      </c>
      <c r="T314" s="19" t="n">
        <f aca="false">IF(K314="",0,F314)</f>
        <v>0</v>
      </c>
      <c r="U314" s="19" t="str">
        <f aca="false">IF(OR(F314="",O314=""),"",IF(F314&gt;O314,"Litros acima do tanque; ",""))&amp;IF(OR(H314="",R314=""),"",IF(H314&lt;=R314,"Odômetro não avançou; ",""))&amp;IF(OR(L314="",P314=""),"",IF(L314&lt;P314,"Consumo abaixo do esperado; ",""))&amp;IF(OR(L314="",Q314=""),"",IF(L314&gt;Q314,"Consumo acima do esperado; ",""))&amp;IF(OR(J314="",S314=""),"",IF(J314&gt;S314*(1+Parâmetros!$B$4),"Preço acima da média do mês; ",""))</f>
        <v/>
      </c>
    </row>
    <row r="315" customFormat="false" ht="15" hidden="false" customHeight="false" outlineLevel="0" collapsed="false">
      <c r="A315" s="11"/>
      <c r="B315" s="10"/>
      <c r="C315" s="10"/>
      <c r="D315" s="10"/>
      <c r="E315" s="10"/>
      <c r="F315" s="12"/>
      <c r="G315" s="12"/>
      <c r="H315" s="13"/>
      <c r="I315" s="10"/>
      <c r="J315" s="14" t="str">
        <f aca="false">IF(OR(F315="",G315="",F315=0),"",G315/F315)</f>
        <v/>
      </c>
      <c r="K315" s="15" t="str">
        <f aca="false">IF(OR(H315="",R315=""),"",IF(H315-R315&lt;=0,"",H315-R315))</f>
        <v/>
      </c>
      <c r="L315" s="16" t="str">
        <f aca="false">IF(OR(K315="",F315="",F315=0),"",K315/F315)</f>
        <v/>
      </c>
      <c r="M315" s="17" t="str">
        <f aca="false">IF(OR(K315="",G315=""),"",G315/K315)</f>
        <v/>
      </c>
      <c r="N315" s="18" t="str">
        <f aca="false">IF(B315="","",IF(COUNTIF(Veículos!$A$5:$A$54,B315)=0,"Placa não cadastrada",IF(U315="","OK",LEFT(U315,LEN(U315)-2))))</f>
        <v/>
      </c>
      <c r="O315" s="19" t="str">
        <f aca="false">IFERROR(INDEX(Veículos!$D$5:$D$54,MATCH(B315,Veículos!$A$5:$A$54,0)),"")</f>
        <v/>
      </c>
      <c r="P315" s="19" t="str">
        <f aca="false">IFERROR(INDEX(Veículos!$E$5:$E$54,MATCH(B315,Veículos!$A$5:$A$54,0)),"")</f>
        <v/>
      </c>
      <c r="Q315" s="19" t="str">
        <f aca="false">IFERROR(INDEX(Veículos!$F$5:$F$54,MATCH(B315,Veículos!$A$5:$A$54,0)),"")</f>
        <v/>
      </c>
      <c r="R315" s="19" t="str">
        <f aca="false">IF(OR(B315="",COUNTIF($B$4:B314,B315)=0),"",LOOKUP(2,1/($B$4:B314=B315),$H$4:H314))</f>
        <v/>
      </c>
      <c r="S315" s="19" t="str">
        <f aca="false">IF(OR(A315="",E315="",J315=""),"",IFERROR(AVERAGEIFS($J$5:$J$504,$E$5:$E$504,E315,$A$5:$A$504,"&gt;="&amp;DATE(YEAR(A315),MONTH(A315),1),$A$5:$A$504,"&lt;="&amp;EOMONTH(A315,0)),""))</f>
        <v/>
      </c>
      <c r="T315" s="19" t="n">
        <f aca="false">IF(K315="",0,F315)</f>
        <v>0</v>
      </c>
      <c r="U315" s="19" t="str">
        <f aca="false">IF(OR(F315="",O315=""),"",IF(F315&gt;O315,"Litros acima do tanque; ",""))&amp;IF(OR(H315="",R315=""),"",IF(H315&lt;=R315,"Odômetro não avançou; ",""))&amp;IF(OR(L315="",P315=""),"",IF(L315&lt;P315,"Consumo abaixo do esperado; ",""))&amp;IF(OR(L315="",Q315=""),"",IF(L315&gt;Q315,"Consumo acima do esperado; ",""))&amp;IF(OR(J315="",S315=""),"",IF(J315&gt;S315*(1+Parâmetros!$B$4),"Preço acima da média do mês; ",""))</f>
        <v/>
      </c>
    </row>
    <row r="316" customFormat="false" ht="15" hidden="false" customHeight="false" outlineLevel="0" collapsed="false">
      <c r="A316" s="11"/>
      <c r="B316" s="10"/>
      <c r="C316" s="10"/>
      <c r="D316" s="10"/>
      <c r="E316" s="10"/>
      <c r="F316" s="12"/>
      <c r="G316" s="12"/>
      <c r="H316" s="13"/>
      <c r="I316" s="10"/>
      <c r="J316" s="14" t="str">
        <f aca="false">IF(OR(F316="",G316="",F316=0),"",G316/F316)</f>
        <v/>
      </c>
      <c r="K316" s="15" t="str">
        <f aca="false">IF(OR(H316="",R316=""),"",IF(H316-R316&lt;=0,"",H316-R316))</f>
        <v/>
      </c>
      <c r="L316" s="16" t="str">
        <f aca="false">IF(OR(K316="",F316="",F316=0),"",K316/F316)</f>
        <v/>
      </c>
      <c r="M316" s="17" t="str">
        <f aca="false">IF(OR(K316="",G316=""),"",G316/K316)</f>
        <v/>
      </c>
      <c r="N316" s="18" t="str">
        <f aca="false">IF(B316="","",IF(COUNTIF(Veículos!$A$5:$A$54,B316)=0,"Placa não cadastrada",IF(U316="","OK",LEFT(U316,LEN(U316)-2))))</f>
        <v/>
      </c>
      <c r="O316" s="19" t="str">
        <f aca="false">IFERROR(INDEX(Veículos!$D$5:$D$54,MATCH(B316,Veículos!$A$5:$A$54,0)),"")</f>
        <v/>
      </c>
      <c r="P316" s="19" t="str">
        <f aca="false">IFERROR(INDEX(Veículos!$E$5:$E$54,MATCH(B316,Veículos!$A$5:$A$54,0)),"")</f>
        <v/>
      </c>
      <c r="Q316" s="19" t="str">
        <f aca="false">IFERROR(INDEX(Veículos!$F$5:$F$54,MATCH(B316,Veículos!$A$5:$A$54,0)),"")</f>
        <v/>
      </c>
      <c r="R316" s="19" t="str">
        <f aca="false">IF(OR(B316="",COUNTIF($B$4:B315,B316)=0),"",LOOKUP(2,1/($B$4:B315=B316),$H$4:H315))</f>
        <v/>
      </c>
      <c r="S316" s="19" t="str">
        <f aca="false">IF(OR(A316="",E316="",J316=""),"",IFERROR(AVERAGEIFS($J$5:$J$504,$E$5:$E$504,E316,$A$5:$A$504,"&gt;="&amp;DATE(YEAR(A316),MONTH(A316),1),$A$5:$A$504,"&lt;="&amp;EOMONTH(A316,0)),""))</f>
        <v/>
      </c>
      <c r="T316" s="19" t="n">
        <f aca="false">IF(K316="",0,F316)</f>
        <v>0</v>
      </c>
      <c r="U316" s="19" t="str">
        <f aca="false">IF(OR(F316="",O316=""),"",IF(F316&gt;O316,"Litros acima do tanque; ",""))&amp;IF(OR(H316="",R316=""),"",IF(H316&lt;=R316,"Odômetro não avançou; ",""))&amp;IF(OR(L316="",P316=""),"",IF(L316&lt;P316,"Consumo abaixo do esperado; ",""))&amp;IF(OR(L316="",Q316=""),"",IF(L316&gt;Q316,"Consumo acima do esperado; ",""))&amp;IF(OR(J316="",S316=""),"",IF(J316&gt;S316*(1+Parâmetros!$B$4),"Preço acima da média do mês; ",""))</f>
        <v/>
      </c>
    </row>
    <row r="317" customFormat="false" ht="15" hidden="false" customHeight="false" outlineLevel="0" collapsed="false">
      <c r="A317" s="11"/>
      <c r="B317" s="10"/>
      <c r="C317" s="10"/>
      <c r="D317" s="10"/>
      <c r="E317" s="10"/>
      <c r="F317" s="12"/>
      <c r="G317" s="12"/>
      <c r="H317" s="13"/>
      <c r="I317" s="10"/>
      <c r="J317" s="14" t="str">
        <f aca="false">IF(OR(F317="",G317="",F317=0),"",G317/F317)</f>
        <v/>
      </c>
      <c r="K317" s="15" t="str">
        <f aca="false">IF(OR(H317="",R317=""),"",IF(H317-R317&lt;=0,"",H317-R317))</f>
        <v/>
      </c>
      <c r="L317" s="16" t="str">
        <f aca="false">IF(OR(K317="",F317="",F317=0),"",K317/F317)</f>
        <v/>
      </c>
      <c r="M317" s="17" t="str">
        <f aca="false">IF(OR(K317="",G317=""),"",G317/K317)</f>
        <v/>
      </c>
      <c r="N317" s="18" t="str">
        <f aca="false">IF(B317="","",IF(COUNTIF(Veículos!$A$5:$A$54,B317)=0,"Placa não cadastrada",IF(U317="","OK",LEFT(U317,LEN(U317)-2))))</f>
        <v/>
      </c>
      <c r="O317" s="19" t="str">
        <f aca="false">IFERROR(INDEX(Veículos!$D$5:$D$54,MATCH(B317,Veículos!$A$5:$A$54,0)),"")</f>
        <v/>
      </c>
      <c r="P317" s="19" t="str">
        <f aca="false">IFERROR(INDEX(Veículos!$E$5:$E$54,MATCH(B317,Veículos!$A$5:$A$54,0)),"")</f>
        <v/>
      </c>
      <c r="Q317" s="19" t="str">
        <f aca="false">IFERROR(INDEX(Veículos!$F$5:$F$54,MATCH(B317,Veículos!$A$5:$A$54,0)),"")</f>
        <v/>
      </c>
      <c r="R317" s="19" t="str">
        <f aca="false">IF(OR(B317="",COUNTIF($B$4:B316,B317)=0),"",LOOKUP(2,1/($B$4:B316=B317),$H$4:H316))</f>
        <v/>
      </c>
      <c r="S317" s="19" t="str">
        <f aca="false">IF(OR(A317="",E317="",J317=""),"",IFERROR(AVERAGEIFS($J$5:$J$504,$E$5:$E$504,E317,$A$5:$A$504,"&gt;="&amp;DATE(YEAR(A317),MONTH(A317),1),$A$5:$A$504,"&lt;="&amp;EOMONTH(A317,0)),""))</f>
        <v/>
      </c>
      <c r="T317" s="19" t="n">
        <f aca="false">IF(K317="",0,F317)</f>
        <v>0</v>
      </c>
      <c r="U317" s="19" t="str">
        <f aca="false">IF(OR(F317="",O317=""),"",IF(F317&gt;O317,"Litros acima do tanque; ",""))&amp;IF(OR(H317="",R317=""),"",IF(H317&lt;=R317,"Odômetro não avançou; ",""))&amp;IF(OR(L317="",P317=""),"",IF(L317&lt;P317,"Consumo abaixo do esperado; ",""))&amp;IF(OR(L317="",Q317=""),"",IF(L317&gt;Q317,"Consumo acima do esperado; ",""))&amp;IF(OR(J317="",S317=""),"",IF(J317&gt;S317*(1+Parâmetros!$B$4),"Preço acima da média do mês; ",""))</f>
        <v/>
      </c>
    </row>
    <row r="318" customFormat="false" ht="15" hidden="false" customHeight="false" outlineLevel="0" collapsed="false">
      <c r="A318" s="11"/>
      <c r="B318" s="10"/>
      <c r="C318" s="10"/>
      <c r="D318" s="10"/>
      <c r="E318" s="10"/>
      <c r="F318" s="12"/>
      <c r="G318" s="12"/>
      <c r="H318" s="13"/>
      <c r="I318" s="10"/>
      <c r="J318" s="14" t="str">
        <f aca="false">IF(OR(F318="",G318="",F318=0),"",G318/F318)</f>
        <v/>
      </c>
      <c r="K318" s="15" t="str">
        <f aca="false">IF(OR(H318="",R318=""),"",IF(H318-R318&lt;=0,"",H318-R318))</f>
        <v/>
      </c>
      <c r="L318" s="16" t="str">
        <f aca="false">IF(OR(K318="",F318="",F318=0),"",K318/F318)</f>
        <v/>
      </c>
      <c r="M318" s="17" t="str">
        <f aca="false">IF(OR(K318="",G318=""),"",G318/K318)</f>
        <v/>
      </c>
      <c r="N318" s="18" t="str">
        <f aca="false">IF(B318="","",IF(COUNTIF(Veículos!$A$5:$A$54,B318)=0,"Placa não cadastrada",IF(U318="","OK",LEFT(U318,LEN(U318)-2))))</f>
        <v/>
      </c>
      <c r="O318" s="19" t="str">
        <f aca="false">IFERROR(INDEX(Veículos!$D$5:$D$54,MATCH(B318,Veículos!$A$5:$A$54,0)),"")</f>
        <v/>
      </c>
      <c r="P318" s="19" t="str">
        <f aca="false">IFERROR(INDEX(Veículos!$E$5:$E$54,MATCH(B318,Veículos!$A$5:$A$54,0)),"")</f>
        <v/>
      </c>
      <c r="Q318" s="19" t="str">
        <f aca="false">IFERROR(INDEX(Veículos!$F$5:$F$54,MATCH(B318,Veículos!$A$5:$A$54,0)),"")</f>
        <v/>
      </c>
      <c r="R318" s="19" t="str">
        <f aca="false">IF(OR(B318="",COUNTIF($B$4:B317,B318)=0),"",LOOKUP(2,1/($B$4:B317=B318),$H$4:H317))</f>
        <v/>
      </c>
      <c r="S318" s="19" t="str">
        <f aca="false">IF(OR(A318="",E318="",J318=""),"",IFERROR(AVERAGEIFS($J$5:$J$504,$E$5:$E$504,E318,$A$5:$A$504,"&gt;="&amp;DATE(YEAR(A318),MONTH(A318),1),$A$5:$A$504,"&lt;="&amp;EOMONTH(A318,0)),""))</f>
        <v/>
      </c>
      <c r="T318" s="19" t="n">
        <f aca="false">IF(K318="",0,F318)</f>
        <v>0</v>
      </c>
      <c r="U318" s="19" t="str">
        <f aca="false">IF(OR(F318="",O318=""),"",IF(F318&gt;O318,"Litros acima do tanque; ",""))&amp;IF(OR(H318="",R318=""),"",IF(H318&lt;=R318,"Odômetro não avançou; ",""))&amp;IF(OR(L318="",P318=""),"",IF(L318&lt;P318,"Consumo abaixo do esperado; ",""))&amp;IF(OR(L318="",Q318=""),"",IF(L318&gt;Q318,"Consumo acima do esperado; ",""))&amp;IF(OR(J318="",S318=""),"",IF(J318&gt;S318*(1+Parâmetros!$B$4),"Preço acima da média do mês; ",""))</f>
        <v/>
      </c>
    </row>
    <row r="319" customFormat="false" ht="15" hidden="false" customHeight="false" outlineLevel="0" collapsed="false">
      <c r="A319" s="11"/>
      <c r="B319" s="10"/>
      <c r="C319" s="10"/>
      <c r="D319" s="10"/>
      <c r="E319" s="10"/>
      <c r="F319" s="12"/>
      <c r="G319" s="12"/>
      <c r="H319" s="13"/>
      <c r="I319" s="10"/>
      <c r="J319" s="14" t="str">
        <f aca="false">IF(OR(F319="",G319="",F319=0),"",G319/F319)</f>
        <v/>
      </c>
      <c r="K319" s="15" t="str">
        <f aca="false">IF(OR(H319="",R319=""),"",IF(H319-R319&lt;=0,"",H319-R319))</f>
        <v/>
      </c>
      <c r="L319" s="16" t="str">
        <f aca="false">IF(OR(K319="",F319="",F319=0),"",K319/F319)</f>
        <v/>
      </c>
      <c r="M319" s="17" t="str">
        <f aca="false">IF(OR(K319="",G319=""),"",G319/K319)</f>
        <v/>
      </c>
      <c r="N319" s="18" t="str">
        <f aca="false">IF(B319="","",IF(COUNTIF(Veículos!$A$5:$A$54,B319)=0,"Placa não cadastrada",IF(U319="","OK",LEFT(U319,LEN(U319)-2))))</f>
        <v/>
      </c>
      <c r="O319" s="19" t="str">
        <f aca="false">IFERROR(INDEX(Veículos!$D$5:$D$54,MATCH(B319,Veículos!$A$5:$A$54,0)),"")</f>
        <v/>
      </c>
      <c r="P319" s="19" t="str">
        <f aca="false">IFERROR(INDEX(Veículos!$E$5:$E$54,MATCH(B319,Veículos!$A$5:$A$54,0)),"")</f>
        <v/>
      </c>
      <c r="Q319" s="19" t="str">
        <f aca="false">IFERROR(INDEX(Veículos!$F$5:$F$54,MATCH(B319,Veículos!$A$5:$A$54,0)),"")</f>
        <v/>
      </c>
      <c r="R319" s="19" t="str">
        <f aca="false">IF(OR(B319="",COUNTIF($B$4:B318,B319)=0),"",LOOKUP(2,1/($B$4:B318=B319),$H$4:H318))</f>
        <v/>
      </c>
      <c r="S319" s="19" t="str">
        <f aca="false">IF(OR(A319="",E319="",J319=""),"",IFERROR(AVERAGEIFS($J$5:$J$504,$E$5:$E$504,E319,$A$5:$A$504,"&gt;="&amp;DATE(YEAR(A319),MONTH(A319),1),$A$5:$A$504,"&lt;="&amp;EOMONTH(A319,0)),""))</f>
        <v/>
      </c>
      <c r="T319" s="19" t="n">
        <f aca="false">IF(K319="",0,F319)</f>
        <v>0</v>
      </c>
      <c r="U319" s="19" t="str">
        <f aca="false">IF(OR(F319="",O319=""),"",IF(F319&gt;O319,"Litros acima do tanque; ",""))&amp;IF(OR(H319="",R319=""),"",IF(H319&lt;=R319,"Odômetro não avançou; ",""))&amp;IF(OR(L319="",P319=""),"",IF(L319&lt;P319,"Consumo abaixo do esperado; ",""))&amp;IF(OR(L319="",Q319=""),"",IF(L319&gt;Q319,"Consumo acima do esperado; ",""))&amp;IF(OR(J319="",S319=""),"",IF(J319&gt;S319*(1+Parâmetros!$B$4),"Preço acima da média do mês; ",""))</f>
        <v/>
      </c>
    </row>
    <row r="320" customFormat="false" ht="15" hidden="false" customHeight="false" outlineLevel="0" collapsed="false">
      <c r="A320" s="11"/>
      <c r="B320" s="10"/>
      <c r="C320" s="10"/>
      <c r="D320" s="10"/>
      <c r="E320" s="10"/>
      <c r="F320" s="12"/>
      <c r="G320" s="12"/>
      <c r="H320" s="13"/>
      <c r="I320" s="10"/>
      <c r="J320" s="14" t="str">
        <f aca="false">IF(OR(F320="",G320="",F320=0),"",G320/F320)</f>
        <v/>
      </c>
      <c r="K320" s="15" t="str">
        <f aca="false">IF(OR(H320="",R320=""),"",IF(H320-R320&lt;=0,"",H320-R320))</f>
        <v/>
      </c>
      <c r="L320" s="16" t="str">
        <f aca="false">IF(OR(K320="",F320="",F320=0),"",K320/F320)</f>
        <v/>
      </c>
      <c r="M320" s="17" t="str">
        <f aca="false">IF(OR(K320="",G320=""),"",G320/K320)</f>
        <v/>
      </c>
      <c r="N320" s="18" t="str">
        <f aca="false">IF(B320="","",IF(COUNTIF(Veículos!$A$5:$A$54,B320)=0,"Placa não cadastrada",IF(U320="","OK",LEFT(U320,LEN(U320)-2))))</f>
        <v/>
      </c>
      <c r="O320" s="19" t="str">
        <f aca="false">IFERROR(INDEX(Veículos!$D$5:$D$54,MATCH(B320,Veículos!$A$5:$A$54,0)),"")</f>
        <v/>
      </c>
      <c r="P320" s="19" t="str">
        <f aca="false">IFERROR(INDEX(Veículos!$E$5:$E$54,MATCH(B320,Veículos!$A$5:$A$54,0)),"")</f>
        <v/>
      </c>
      <c r="Q320" s="19" t="str">
        <f aca="false">IFERROR(INDEX(Veículos!$F$5:$F$54,MATCH(B320,Veículos!$A$5:$A$54,0)),"")</f>
        <v/>
      </c>
      <c r="R320" s="19" t="str">
        <f aca="false">IF(OR(B320="",COUNTIF($B$4:B319,B320)=0),"",LOOKUP(2,1/($B$4:B319=B320),$H$4:H319))</f>
        <v/>
      </c>
      <c r="S320" s="19" t="str">
        <f aca="false">IF(OR(A320="",E320="",J320=""),"",IFERROR(AVERAGEIFS($J$5:$J$504,$E$5:$E$504,E320,$A$5:$A$504,"&gt;="&amp;DATE(YEAR(A320),MONTH(A320),1),$A$5:$A$504,"&lt;="&amp;EOMONTH(A320,0)),""))</f>
        <v/>
      </c>
      <c r="T320" s="19" t="n">
        <f aca="false">IF(K320="",0,F320)</f>
        <v>0</v>
      </c>
      <c r="U320" s="19" t="str">
        <f aca="false">IF(OR(F320="",O320=""),"",IF(F320&gt;O320,"Litros acima do tanque; ",""))&amp;IF(OR(H320="",R320=""),"",IF(H320&lt;=R320,"Odômetro não avançou; ",""))&amp;IF(OR(L320="",P320=""),"",IF(L320&lt;P320,"Consumo abaixo do esperado; ",""))&amp;IF(OR(L320="",Q320=""),"",IF(L320&gt;Q320,"Consumo acima do esperado; ",""))&amp;IF(OR(J320="",S320=""),"",IF(J320&gt;S320*(1+Parâmetros!$B$4),"Preço acima da média do mês; ",""))</f>
        <v/>
      </c>
    </row>
    <row r="321" customFormat="false" ht="15" hidden="false" customHeight="false" outlineLevel="0" collapsed="false">
      <c r="A321" s="11"/>
      <c r="B321" s="10"/>
      <c r="C321" s="10"/>
      <c r="D321" s="10"/>
      <c r="E321" s="10"/>
      <c r="F321" s="12"/>
      <c r="G321" s="12"/>
      <c r="H321" s="13"/>
      <c r="I321" s="10"/>
      <c r="J321" s="14" t="str">
        <f aca="false">IF(OR(F321="",G321="",F321=0),"",G321/F321)</f>
        <v/>
      </c>
      <c r="K321" s="15" t="str">
        <f aca="false">IF(OR(H321="",R321=""),"",IF(H321-R321&lt;=0,"",H321-R321))</f>
        <v/>
      </c>
      <c r="L321" s="16" t="str">
        <f aca="false">IF(OR(K321="",F321="",F321=0),"",K321/F321)</f>
        <v/>
      </c>
      <c r="M321" s="17" t="str">
        <f aca="false">IF(OR(K321="",G321=""),"",G321/K321)</f>
        <v/>
      </c>
      <c r="N321" s="18" t="str">
        <f aca="false">IF(B321="","",IF(COUNTIF(Veículos!$A$5:$A$54,B321)=0,"Placa não cadastrada",IF(U321="","OK",LEFT(U321,LEN(U321)-2))))</f>
        <v/>
      </c>
      <c r="O321" s="19" t="str">
        <f aca="false">IFERROR(INDEX(Veículos!$D$5:$D$54,MATCH(B321,Veículos!$A$5:$A$54,0)),"")</f>
        <v/>
      </c>
      <c r="P321" s="19" t="str">
        <f aca="false">IFERROR(INDEX(Veículos!$E$5:$E$54,MATCH(B321,Veículos!$A$5:$A$54,0)),"")</f>
        <v/>
      </c>
      <c r="Q321" s="19" t="str">
        <f aca="false">IFERROR(INDEX(Veículos!$F$5:$F$54,MATCH(B321,Veículos!$A$5:$A$54,0)),"")</f>
        <v/>
      </c>
      <c r="R321" s="19" t="str">
        <f aca="false">IF(OR(B321="",COUNTIF($B$4:B320,B321)=0),"",LOOKUP(2,1/($B$4:B320=B321),$H$4:H320))</f>
        <v/>
      </c>
      <c r="S321" s="19" t="str">
        <f aca="false">IF(OR(A321="",E321="",J321=""),"",IFERROR(AVERAGEIFS($J$5:$J$504,$E$5:$E$504,E321,$A$5:$A$504,"&gt;="&amp;DATE(YEAR(A321),MONTH(A321),1),$A$5:$A$504,"&lt;="&amp;EOMONTH(A321,0)),""))</f>
        <v/>
      </c>
      <c r="T321" s="19" t="n">
        <f aca="false">IF(K321="",0,F321)</f>
        <v>0</v>
      </c>
      <c r="U321" s="19" t="str">
        <f aca="false">IF(OR(F321="",O321=""),"",IF(F321&gt;O321,"Litros acima do tanque; ",""))&amp;IF(OR(H321="",R321=""),"",IF(H321&lt;=R321,"Odômetro não avançou; ",""))&amp;IF(OR(L321="",P321=""),"",IF(L321&lt;P321,"Consumo abaixo do esperado; ",""))&amp;IF(OR(L321="",Q321=""),"",IF(L321&gt;Q321,"Consumo acima do esperado; ",""))&amp;IF(OR(J321="",S321=""),"",IF(J321&gt;S321*(1+Parâmetros!$B$4),"Preço acima da média do mês; ",""))</f>
        <v/>
      </c>
    </row>
    <row r="322" customFormat="false" ht="15" hidden="false" customHeight="false" outlineLevel="0" collapsed="false">
      <c r="A322" s="11"/>
      <c r="B322" s="10"/>
      <c r="C322" s="10"/>
      <c r="D322" s="10"/>
      <c r="E322" s="10"/>
      <c r="F322" s="12"/>
      <c r="G322" s="12"/>
      <c r="H322" s="13"/>
      <c r="I322" s="10"/>
      <c r="J322" s="14" t="str">
        <f aca="false">IF(OR(F322="",G322="",F322=0),"",G322/F322)</f>
        <v/>
      </c>
      <c r="K322" s="15" t="str">
        <f aca="false">IF(OR(H322="",R322=""),"",IF(H322-R322&lt;=0,"",H322-R322))</f>
        <v/>
      </c>
      <c r="L322" s="16" t="str">
        <f aca="false">IF(OR(K322="",F322="",F322=0),"",K322/F322)</f>
        <v/>
      </c>
      <c r="M322" s="17" t="str">
        <f aca="false">IF(OR(K322="",G322=""),"",G322/K322)</f>
        <v/>
      </c>
      <c r="N322" s="18" t="str">
        <f aca="false">IF(B322="","",IF(COUNTIF(Veículos!$A$5:$A$54,B322)=0,"Placa não cadastrada",IF(U322="","OK",LEFT(U322,LEN(U322)-2))))</f>
        <v/>
      </c>
      <c r="O322" s="19" t="str">
        <f aca="false">IFERROR(INDEX(Veículos!$D$5:$D$54,MATCH(B322,Veículos!$A$5:$A$54,0)),"")</f>
        <v/>
      </c>
      <c r="P322" s="19" t="str">
        <f aca="false">IFERROR(INDEX(Veículos!$E$5:$E$54,MATCH(B322,Veículos!$A$5:$A$54,0)),"")</f>
        <v/>
      </c>
      <c r="Q322" s="19" t="str">
        <f aca="false">IFERROR(INDEX(Veículos!$F$5:$F$54,MATCH(B322,Veículos!$A$5:$A$54,0)),"")</f>
        <v/>
      </c>
      <c r="R322" s="19" t="str">
        <f aca="false">IF(OR(B322="",COUNTIF($B$4:B321,B322)=0),"",LOOKUP(2,1/($B$4:B321=B322),$H$4:H321))</f>
        <v/>
      </c>
      <c r="S322" s="19" t="str">
        <f aca="false">IF(OR(A322="",E322="",J322=""),"",IFERROR(AVERAGEIFS($J$5:$J$504,$E$5:$E$504,E322,$A$5:$A$504,"&gt;="&amp;DATE(YEAR(A322),MONTH(A322),1),$A$5:$A$504,"&lt;="&amp;EOMONTH(A322,0)),""))</f>
        <v/>
      </c>
      <c r="T322" s="19" t="n">
        <f aca="false">IF(K322="",0,F322)</f>
        <v>0</v>
      </c>
      <c r="U322" s="19" t="str">
        <f aca="false">IF(OR(F322="",O322=""),"",IF(F322&gt;O322,"Litros acima do tanque; ",""))&amp;IF(OR(H322="",R322=""),"",IF(H322&lt;=R322,"Odômetro não avançou; ",""))&amp;IF(OR(L322="",P322=""),"",IF(L322&lt;P322,"Consumo abaixo do esperado; ",""))&amp;IF(OR(L322="",Q322=""),"",IF(L322&gt;Q322,"Consumo acima do esperado; ",""))&amp;IF(OR(J322="",S322=""),"",IF(J322&gt;S322*(1+Parâmetros!$B$4),"Preço acima da média do mês; ",""))</f>
        <v/>
      </c>
    </row>
    <row r="323" customFormat="false" ht="15" hidden="false" customHeight="false" outlineLevel="0" collapsed="false">
      <c r="A323" s="11"/>
      <c r="B323" s="10"/>
      <c r="C323" s="10"/>
      <c r="D323" s="10"/>
      <c r="E323" s="10"/>
      <c r="F323" s="12"/>
      <c r="G323" s="12"/>
      <c r="H323" s="13"/>
      <c r="I323" s="10"/>
      <c r="J323" s="14" t="str">
        <f aca="false">IF(OR(F323="",G323="",F323=0),"",G323/F323)</f>
        <v/>
      </c>
      <c r="K323" s="15" t="str">
        <f aca="false">IF(OR(H323="",R323=""),"",IF(H323-R323&lt;=0,"",H323-R323))</f>
        <v/>
      </c>
      <c r="L323" s="16" t="str">
        <f aca="false">IF(OR(K323="",F323="",F323=0),"",K323/F323)</f>
        <v/>
      </c>
      <c r="M323" s="17" t="str">
        <f aca="false">IF(OR(K323="",G323=""),"",G323/K323)</f>
        <v/>
      </c>
      <c r="N323" s="18" t="str">
        <f aca="false">IF(B323="","",IF(COUNTIF(Veículos!$A$5:$A$54,B323)=0,"Placa não cadastrada",IF(U323="","OK",LEFT(U323,LEN(U323)-2))))</f>
        <v/>
      </c>
      <c r="O323" s="19" t="str">
        <f aca="false">IFERROR(INDEX(Veículos!$D$5:$D$54,MATCH(B323,Veículos!$A$5:$A$54,0)),"")</f>
        <v/>
      </c>
      <c r="P323" s="19" t="str">
        <f aca="false">IFERROR(INDEX(Veículos!$E$5:$E$54,MATCH(B323,Veículos!$A$5:$A$54,0)),"")</f>
        <v/>
      </c>
      <c r="Q323" s="19" t="str">
        <f aca="false">IFERROR(INDEX(Veículos!$F$5:$F$54,MATCH(B323,Veículos!$A$5:$A$54,0)),"")</f>
        <v/>
      </c>
      <c r="R323" s="19" t="str">
        <f aca="false">IF(OR(B323="",COUNTIF($B$4:B322,B323)=0),"",LOOKUP(2,1/($B$4:B322=B323),$H$4:H322))</f>
        <v/>
      </c>
      <c r="S323" s="19" t="str">
        <f aca="false">IF(OR(A323="",E323="",J323=""),"",IFERROR(AVERAGEIFS($J$5:$J$504,$E$5:$E$504,E323,$A$5:$A$504,"&gt;="&amp;DATE(YEAR(A323),MONTH(A323),1),$A$5:$A$504,"&lt;="&amp;EOMONTH(A323,0)),""))</f>
        <v/>
      </c>
      <c r="T323" s="19" t="n">
        <f aca="false">IF(K323="",0,F323)</f>
        <v>0</v>
      </c>
      <c r="U323" s="19" t="str">
        <f aca="false">IF(OR(F323="",O323=""),"",IF(F323&gt;O323,"Litros acima do tanque; ",""))&amp;IF(OR(H323="",R323=""),"",IF(H323&lt;=R323,"Odômetro não avançou; ",""))&amp;IF(OR(L323="",P323=""),"",IF(L323&lt;P323,"Consumo abaixo do esperado; ",""))&amp;IF(OR(L323="",Q323=""),"",IF(L323&gt;Q323,"Consumo acima do esperado; ",""))&amp;IF(OR(J323="",S323=""),"",IF(J323&gt;S323*(1+Parâmetros!$B$4),"Preço acima da média do mês; ",""))</f>
        <v/>
      </c>
    </row>
    <row r="324" customFormat="false" ht="15" hidden="false" customHeight="false" outlineLevel="0" collapsed="false">
      <c r="A324" s="11"/>
      <c r="B324" s="10"/>
      <c r="C324" s="10"/>
      <c r="D324" s="10"/>
      <c r="E324" s="10"/>
      <c r="F324" s="12"/>
      <c r="G324" s="12"/>
      <c r="H324" s="13"/>
      <c r="I324" s="10"/>
      <c r="J324" s="14" t="str">
        <f aca="false">IF(OR(F324="",G324="",F324=0),"",G324/F324)</f>
        <v/>
      </c>
      <c r="K324" s="15" t="str">
        <f aca="false">IF(OR(H324="",R324=""),"",IF(H324-R324&lt;=0,"",H324-R324))</f>
        <v/>
      </c>
      <c r="L324" s="16" t="str">
        <f aca="false">IF(OR(K324="",F324="",F324=0),"",K324/F324)</f>
        <v/>
      </c>
      <c r="M324" s="17" t="str">
        <f aca="false">IF(OR(K324="",G324=""),"",G324/K324)</f>
        <v/>
      </c>
      <c r="N324" s="18" t="str">
        <f aca="false">IF(B324="","",IF(COUNTIF(Veículos!$A$5:$A$54,B324)=0,"Placa não cadastrada",IF(U324="","OK",LEFT(U324,LEN(U324)-2))))</f>
        <v/>
      </c>
      <c r="O324" s="19" t="str">
        <f aca="false">IFERROR(INDEX(Veículos!$D$5:$D$54,MATCH(B324,Veículos!$A$5:$A$54,0)),"")</f>
        <v/>
      </c>
      <c r="P324" s="19" t="str">
        <f aca="false">IFERROR(INDEX(Veículos!$E$5:$E$54,MATCH(B324,Veículos!$A$5:$A$54,0)),"")</f>
        <v/>
      </c>
      <c r="Q324" s="19" t="str">
        <f aca="false">IFERROR(INDEX(Veículos!$F$5:$F$54,MATCH(B324,Veículos!$A$5:$A$54,0)),"")</f>
        <v/>
      </c>
      <c r="R324" s="19" t="str">
        <f aca="false">IF(OR(B324="",COUNTIF($B$4:B323,B324)=0),"",LOOKUP(2,1/($B$4:B323=B324),$H$4:H323))</f>
        <v/>
      </c>
      <c r="S324" s="19" t="str">
        <f aca="false">IF(OR(A324="",E324="",J324=""),"",IFERROR(AVERAGEIFS($J$5:$J$504,$E$5:$E$504,E324,$A$5:$A$504,"&gt;="&amp;DATE(YEAR(A324),MONTH(A324),1),$A$5:$A$504,"&lt;="&amp;EOMONTH(A324,0)),""))</f>
        <v/>
      </c>
      <c r="T324" s="19" t="n">
        <f aca="false">IF(K324="",0,F324)</f>
        <v>0</v>
      </c>
      <c r="U324" s="19" t="str">
        <f aca="false">IF(OR(F324="",O324=""),"",IF(F324&gt;O324,"Litros acima do tanque; ",""))&amp;IF(OR(H324="",R324=""),"",IF(H324&lt;=R324,"Odômetro não avançou; ",""))&amp;IF(OR(L324="",P324=""),"",IF(L324&lt;P324,"Consumo abaixo do esperado; ",""))&amp;IF(OR(L324="",Q324=""),"",IF(L324&gt;Q324,"Consumo acima do esperado; ",""))&amp;IF(OR(J324="",S324=""),"",IF(J324&gt;S324*(1+Parâmetros!$B$4),"Preço acima da média do mês; ",""))</f>
        <v/>
      </c>
    </row>
    <row r="325" customFormat="false" ht="15" hidden="false" customHeight="false" outlineLevel="0" collapsed="false">
      <c r="A325" s="11"/>
      <c r="B325" s="10"/>
      <c r="C325" s="10"/>
      <c r="D325" s="10"/>
      <c r="E325" s="10"/>
      <c r="F325" s="12"/>
      <c r="G325" s="12"/>
      <c r="H325" s="13"/>
      <c r="I325" s="10"/>
      <c r="J325" s="14" t="str">
        <f aca="false">IF(OR(F325="",G325="",F325=0),"",G325/F325)</f>
        <v/>
      </c>
      <c r="K325" s="15" t="str">
        <f aca="false">IF(OR(H325="",R325=""),"",IF(H325-R325&lt;=0,"",H325-R325))</f>
        <v/>
      </c>
      <c r="L325" s="16" t="str">
        <f aca="false">IF(OR(K325="",F325="",F325=0),"",K325/F325)</f>
        <v/>
      </c>
      <c r="M325" s="17" t="str">
        <f aca="false">IF(OR(K325="",G325=""),"",G325/K325)</f>
        <v/>
      </c>
      <c r="N325" s="18" t="str">
        <f aca="false">IF(B325="","",IF(COUNTIF(Veículos!$A$5:$A$54,B325)=0,"Placa não cadastrada",IF(U325="","OK",LEFT(U325,LEN(U325)-2))))</f>
        <v/>
      </c>
      <c r="O325" s="19" t="str">
        <f aca="false">IFERROR(INDEX(Veículos!$D$5:$D$54,MATCH(B325,Veículos!$A$5:$A$54,0)),"")</f>
        <v/>
      </c>
      <c r="P325" s="19" t="str">
        <f aca="false">IFERROR(INDEX(Veículos!$E$5:$E$54,MATCH(B325,Veículos!$A$5:$A$54,0)),"")</f>
        <v/>
      </c>
      <c r="Q325" s="19" t="str">
        <f aca="false">IFERROR(INDEX(Veículos!$F$5:$F$54,MATCH(B325,Veículos!$A$5:$A$54,0)),"")</f>
        <v/>
      </c>
      <c r="R325" s="19" t="str">
        <f aca="false">IF(OR(B325="",COUNTIF($B$4:B324,B325)=0),"",LOOKUP(2,1/($B$4:B324=B325),$H$4:H324))</f>
        <v/>
      </c>
      <c r="S325" s="19" t="str">
        <f aca="false">IF(OR(A325="",E325="",J325=""),"",IFERROR(AVERAGEIFS($J$5:$J$504,$E$5:$E$504,E325,$A$5:$A$504,"&gt;="&amp;DATE(YEAR(A325),MONTH(A325),1),$A$5:$A$504,"&lt;="&amp;EOMONTH(A325,0)),""))</f>
        <v/>
      </c>
      <c r="T325" s="19" t="n">
        <f aca="false">IF(K325="",0,F325)</f>
        <v>0</v>
      </c>
      <c r="U325" s="19" t="str">
        <f aca="false">IF(OR(F325="",O325=""),"",IF(F325&gt;O325,"Litros acima do tanque; ",""))&amp;IF(OR(H325="",R325=""),"",IF(H325&lt;=R325,"Odômetro não avançou; ",""))&amp;IF(OR(L325="",P325=""),"",IF(L325&lt;P325,"Consumo abaixo do esperado; ",""))&amp;IF(OR(L325="",Q325=""),"",IF(L325&gt;Q325,"Consumo acima do esperado; ",""))&amp;IF(OR(J325="",S325=""),"",IF(J325&gt;S325*(1+Parâmetros!$B$4),"Preço acima da média do mês; ",""))</f>
        <v/>
      </c>
    </row>
    <row r="326" customFormat="false" ht="15" hidden="false" customHeight="false" outlineLevel="0" collapsed="false">
      <c r="A326" s="11"/>
      <c r="B326" s="10"/>
      <c r="C326" s="10"/>
      <c r="D326" s="10"/>
      <c r="E326" s="10"/>
      <c r="F326" s="12"/>
      <c r="G326" s="12"/>
      <c r="H326" s="13"/>
      <c r="I326" s="10"/>
      <c r="J326" s="14" t="str">
        <f aca="false">IF(OR(F326="",G326="",F326=0),"",G326/F326)</f>
        <v/>
      </c>
      <c r="K326" s="15" t="str">
        <f aca="false">IF(OR(H326="",R326=""),"",IF(H326-R326&lt;=0,"",H326-R326))</f>
        <v/>
      </c>
      <c r="L326" s="16" t="str">
        <f aca="false">IF(OR(K326="",F326="",F326=0),"",K326/F326)</f>
        <v/>
      </c>
      <c r="M326" s="17" t="str">
        <f aca="false">IF(OR(K326="",G326=""),"",G326/K326)</f>
        <v/>
      </c>
      <c r="N326" s="18" t="str">
        <f aca="false">IF(B326="","",IF(COUNTIF(Veículos!$A$5:$A$54,B326)=0,"Placa não cadastrada",IF(U326="","OK",LEFT(U326,LEN(U326)-2))))</f>
        <v/>
      </c>
      <c r="O326" s="19" t="str">
        <f aca="false">IFERROR(INDEX(Veículos!$D$5:$D$54,MATCH(B326,Veículos!$A$5:$A$54,0)),"")</f>
        <v/>
      </c>
      <c r="P326" s="19" t="str">
        <f aca="false">IFERROR(INDEX(Veículos!$E$5:$E$54,MATCH(B326,Veículos!$A$5:$A$54,0)),"")</f>
        <v/>
      </c>
      <c r="Q326" s="19" t="str">
        <f aca="false">IFERROR(INDEX(Veículos!$F$5:$F$54,MATCH(B326,Veículos!$A$5:$A$54,0)),"")</f>
        <v/>
      </c>
      <c r="R326" s="19" t="str">
        <f aca="false">IF(OR(B326="",COUNTIF($B$4:B325,B326)=0),"",LOOKUP(2,1/($B$4:B325=B326),$H$4:H325))</f>
        <v/>
      </c>
      <c r="S326" s="19" t="str">
        <f aca="false">IF(OR(A326="",E326="",J326=""),"",IFERROR(AVERAGEIFS($J$5:$J$504,$E$5:$E$504,E326,$A$5:$A$504,"&gt;="&amp;DATE(YEAR(A326),MONTH(A326),1),$A$5:$A$504,"&lt;="&amp;EOMONTH(A326,0)),""))</f>
        <v/>
      </c>
      <c r="T326" s="19" t="n">
        <f aca="false">IF(K326="",0,F326)</f>
        <v>0</v>
      </c>
      <c r="U326" s="19" t="str">
        <f aca="false">IF(OR(F326="",O326=""),"",IF(F326&gt;O326,"Litros acima do tanque; ",""))&amp;IF(OR(H326="",R326=""),"",IF(H326&lt;=R326,"Odômetro não avançou; ",""))&amp;IF(OR(L326="",P326=""),"",IF(L326&lt;P326,"Consumo abaixo do esperado; ",""))&amp;IF(OR(L326="",Q326=""),"",IF(L326&gt;Q326,"Consumo acima do esperado; ",""))&amp;IF(OR(J326="",S326=""),"",IF(J326&gt;S326*(1+Parâmetros!$B$4),"Preço acima da média do mês; ",""))</f>
        <v/>
      </c>
    </row>
    <row r="327" customFormat="false" ht="15" hidden="false" customHeight="false" outlineLevel="0" collapsed="false">
      <c r="A327" s="11"/>
      <c r="B327" s="10"/>
      <c r="C327" s="10"/>
      <c r="D327" s="10"/>
      <c r="E327" s="10"/>
      <c r="F327" s="12"/>
      <c r="G327" s="12"/>
      <c r="H327" s="13"/>
      <c r="I327" s="10"/>
      <c r="J327" s="14" t="str">
        <f aca="false">IF(OR(F327="",G327="",F327=0),"",G327/F327)</f>
        <v/>
      </c>
      <c r="K327" s="15" t="str">
        <f aca="false">IF(OR(H327="",R327=""),"",IF(H327-R327&lt;=0,"",H327-R327))</f>
        <v/>
      </c>
      <c r="L327" s="16" t="str">
        <f aca="false">IF(OR(K327="",F327="",F327=0),"",K327/F327)</f>
        <v/>
      </c>
      <c r="M327" s="17" t="str">
        <f aca="false">IF(OR(K327="",G327=""),"",G327/K327)</f>
        <v/>
      </c>
      <c r="N327" s="18" t="str">
        <f aca="false">IF(B327="","",IF(COUNTIF(Veículos!$A$5:$A$54,B327)=0,"Placa não cadastrada",IF(U327="","OK",LEFT(U327,LEN(U327)-2))))</f>
        <v/>
      </c>
      <c r="O327" s="19" t="str">
        <f aca="false">IFERROR(INDEX(Veículos!$D$5:$D$54,MATCH(B327,Veículos!$A$5:$A$54,0)),"")</f>
        <v/>
      </c>
      <c r="P327" s="19" t="str">
        <f aca="false">IFERROR(INDEX(Veículos!$E$5:$E$54,MATCH(B327,Veículos!$A$5:$A$54,0)),"")</f>
        <v/>
      </c>
      <c r="Q327" s="19" t="str">
        <f aca="false">IFERROR(INDEX(Veículos!$F$5:$F$54,MATCH(B327,Veículos!$A$5:$A$54,0)),"")</f>
        <v/>
      </c>
      <c r="R327" s="19" t="str">
        <f aca="false">IF(OR(B327="",COUNTIF($B$4:B326,B327)=0),"",LOOKUP(2,1/($B$4:B326=B327),$H$4:H326))</f>
        <v/>
      </c>
      <c r="S327" s="19" t="str">
        <f aca="false">IF(OR(A327="",E327="",J327=""),"",IFERROR(AVERAGEIFS($J$5:$J$504,$E$5:$E$504,E327,$A$5:$A$504,"&gt;="&amp;DATE(YEAR(A327),MONTH(A327),1),$A$5:$A$504,"&lt;="&amp;EOMONTH(A327,0)),""))</f>
        <v/>
      </c>
      <c r="T327" s="19" t="n">
        <f aca="false">IF(K327="",0,F327)</f>
        <v>0</v>
      </c>
      <c r="U327" s="19" t="str">
        <f aca="false">IF(OR(F327="",O327=""),"",IF(F327&gt;O327,"Litros acima do tanque; ",""))&amp;IF(OR(H327="",R327=""),"",IF(H327&lt;=R327,"Odômetro não avançou; ",""))&amp;IF(OR(L327="",P327=""),"",IF(L327&lt;P327,"Consumo abaixo do esperado; ",""))&amp;IF(OR(L327="",Q327=""),"",IF(L327&gt;Q327,"Consumo acima do esperado; ",""))&amp;IF(OR(J327="",S327=""),"",IF(J327&gt;S327*(1+Parâmetros!$B$4),"Preço acima da média do mês; ",""))</f>
        <v/>
      </c>
    </row>
    <row r="328" customFormat="false" ht="15" hidden="false" customHeight="false" outlineLevel="0" collapsed="false">
      <c r="A328" s="11"/>
      <c r="B328" s="10"/>
      <c r="C328" s="10"/>
      <c r="D328" s="10"/>
      <c r="E328" s="10"/>
      <c r="F328" s="12"/>
      <c r="G328" s="12"/>
      <c r="H328" s="13"/>
      <c r="I328" s="10"/>
      <c r="J328" s="14" t="str">
        <f aca="false">IF(OR(F328="",G328="",F328=0),"",G328/F328)</f>
        <v/>
      </c>
      <c r="K328" s="15" t="str">
        <f aca="false">IF(OR(H328="",R328=""),"",IF(H328-R328&lt;=0,"",H328-R328))</f>
        <v/>
      </c>
      <c r="L328" s="16" t="str">
        <f aca="false">IF(OR(K328="",F328="",F328=0),"",K328/F328)</f>
        <v/>
      </c>
      <c r="M328" s="17" t="str">
        <f aca="false">IF(OR(K328="",G328=""),"",G328/K328)</f>
        <v/>
      </c>
      <c r="N328" s="18" t="str">
        <f aca="false">IF(B328="","",IF(COUNTIF(Veículos!$A$5:$A$54,B328)=0,"Placa não cadastrada",IF(U328="","OK",LEFT(U328,LEN(U328)-2))))</f>
        <v/>
      </c>
      <c r="O328" s="19" t="str">
        <f aca="false">IFERROR(INDEX(Veículos!$D$5:$D$54,MATCH(B328,Veículos!$A$5:$A$54,0)),"")</f>
        <v/>
      </c>
      <c r="P328" s="19" t="str">
        <f aca="false">IFERROR(INDEX(Veículos!$E$5:$E$54,MATCH(B328,Veículos!$A$5:$A$54,0)),"")</f>
        <v/>
      </c>
      <c r="Q328" s="19" t="str">
        <f aca="false">IFERROR(INDEX(Veículos!$F$5:$F$54,MATCH(B328,Veículos!$A$5:$A$54,0)),"")</f>
        <v/>
      </c>
      <c r="R328" s="19" t="str">
        <f aca="false">IF(OR(B328="",COUNTIF($B$4:B327,B328)=0),"",LOOKUP(2,1/($B$4:B327=B328),$H$4:H327))</f>
        <v/>
      </c>
      <c r="S328" s="19" t="str">
        <f aca="false">IF(OR(A328="",E328="",J328=""),"",IFERROR(AVERAGEIFS($J$5:$J$504,$E$5:$E$504,E328,$A$5:$A$504,"&gt;="&amp;DATE(YEAR(A328),MONTH(A328),1),$A$5:$A$504,"&lt;="&amp;EOMONTH(A328,0)),""))</f>
        <v/>
      </c>
      <c r="T328" s="19" t="n">
        <f aca="false">IF(K328="",0,F328)</f>
        <v>0</v>
      </c>
      <c r="U328" s="19" t="str">
        <f aca="false">IF(OR(F328="",O328=""),"",IF(F328&gt;O328,"Litros acima do tanque; ",""))&amp;IF(OR(H328="",R328=""),"",IF(H328&lt;=R328,"Odômetro não avançou; ",""))&amp;IF(OR(L328="",P328=""),"",IF(L328&lt;P328,"Consumo abaixo do esperado; ",""))&amp;IF(OR(L328="",Q328=""),"",IF(L328&gt;Q328,"Consumo acima do esperado; ",""))&amp;IF(OR(J328="",S328=""),"",IF(J328&gt;S328*(1+Parâmetros!$B$4),"Preço acima da média do mês; ",""))</f>
        <v/>
      </c>
    </row>
    <row r="329" customFormat="false" ht="15" hidden="false" customHeight="false" outlineLevel="0" collapsed="false">
      <c r="A329" s="11"/>
      <c r="B329" s="10"/>
      <c r="C329" s="10"/>
      <c r="D329" s="10"/>
      <c r="E329" s="10"/>
      <c r="F329" s="12"/>
      <c r="G329" s="12"/>
      <c r="H329" s="13"/>
      <c r="I329" s="10"/>
      <c r="J329" s="14" t="str">
        <f aca="false">IF(OR(F329="",G329="",F329=0),"",G329/F329)</f>
        <v/>
      </c>
      <c r="K329" s="15" t="str">
        <f aca="false">IF(OR(H329="",R329=""),"",IF(H329-R329&lt;=0,"",H329-R329))</f>
        <v/>
      </c>
      <c r="L329" s="16" t="str">
        <f aca="false">IF(OR(K329="",F329="",F329=0),"",K329/F329)</f>
        <v/>
      </c>
      <c r="M329" s="17" t="str">
        <f aca="false">IF(OR(K329="",G329=""),"",G329/K329)</f>
        <v/>
      </c>
      <c r="N329" s="18" t="str">
        <f aca="false">IF(B329="","",IF(COUNTIF(Veículos!$A$5:$A$54,B329)=0,"Placa não cadastrada",IF(U329="","OK",LEFT(U329,LEN(U329)-2))))</f>
        <v/>
      </c>
      <c r="O329" s="19" t="str">
        <f aca="false">IFERROR(INDEX(Veículos!$D$5:$D$54,MATCH(B329,Veículos!$A$5:$A$54,0)),"")</f>
        <v/>
      </c>
      <c r="P329" s="19" t="str">
        <f aca="false">IFERROR(INDEX(Veículos!$E$5:$E$54,MATCH(B329,Veículos!$A$5:$A$54,0)),"")</f>
        <v/>
      </c>
      <c r="Q329" s="19" t="str">
        <f aca="false">IFERROR(INDEX(Veículos!$F$5:$F$54,MATCH(B329,Veículos!$A$5:$A$54,0)),"")</f>
        <v/>
      </c>
      <c r="R329" s="19" t="str">
        <f aca="false">IF(OR(B329="",COUNTIF($B$4:B328,B329)=0),"",LOOKUP(2,1/($B$4:B328=B329),$H$4:H328))</f>
        <v/>
      </c>
      <c r="S329" s="19" t="str">
        <f aca="false">IF(OR(A329="",E329="",J329=""),"",IFERROR(AVERAGEIFS($J$5:$J$504,$E$5:$E$504,E329,$A$5:$A$504,"&gt;="&amp;DATE(YEAR(A329),MONTH(A329),1),$A$5:$A$504,"&lt;="&amp;EOMONTH(A329,0)),""))</f>
        <v/>
      </c>
      <c r="T329" s="19" t="n">
        <f aca="false">IF(K329="",0,F329)</f>
        <v>0</v>
      </c>
      <c r="U329" s="19" t="str">
        <f aca="false">IF(OR(F329="",O329=""),"",IF(F329&gt;O329,"Litros acima do tanque; ",""))&amp;IF(OR(H329="",R329=""),"",IF(H329&lt;=R329,"Odômetro não avançou; ",""))&amp;IF(OR(L329="",P329=""),"",IF(L329&lt;P329,"Consumo abaixo do esperado; ",""))&amp;IF(OR(L329="",Q329=""),"",IF(L329&gt;Q329,"Consumo acima do esperado; ",""))&amp;IF(OR(J329="",S329=""),"",IF(J329&gt;S329*(1+Parâmetros!$B$4),"Preço acima da média do mês; ",""))</f>
        <v/>
      </c>
    </row>
    <row r="330" customFormat="false" ht="15" hidden="false" customHeight="false" outlineLevel="0" collapsed="false">
      <c r="A330" s="11"/>
      <c r="B330" s="10"/>
      <c r="C330" s="10"/>
      <c r="D330" s="10"/>
      <c r="E330" s="10"/>
      <c r="F330" s="12"/>
      <c r="G330" s="12"/>
      <c r="H330" s="13"/>
      <c r="I330" s="10"/>
      <c r="J330" s="14" t="str">
        <f aca="false">IF(OR(F330="",G330="",F330=0),"",G330/F330)</f>
        <v/>
      </c>
      <c r="K330" s="15" t="str">
        <f aca="false">IF(OR(H330="",R330=""),"",IF(H330-R330&lt;=0,"",H330-R330))</f>
        <v/>
      </c>
      <c r="L330" s="16" t="str">
        <f aca="false">IF(OR(K330="",F330="",F330=0),"",K330/F330)</f>
        <v/>
      </c>
      <c r="M330" s="17" t="str">
        <f aca="false">IF(OR(K330="",G330=""),"",G330/K330)</f>
        <v/>
      </c>
      <c r="N330" s="18" t="str">
        <f aca="false">IF(B330="","",IF(COUNTIF(Veículos!$A$5:$A$54,B330)=0,"Placa não cadastrada",IF(U330="","OK",LEFT(U330,LEN(U330)-2))))</f>
        <v/>
      </c>
      <c r="O330" s="19" t="str">
        <f aca="false">IFERROR(INDEX(Veículos!$D$5:$D$54,MATCH(B330,Veículos!$A$5:$A$54,0)),"")</f>
        <v/>
      </c>
      <c r="P330" s="19" t="str">
        <f aca="false">IFERROR(INDEX(Veículos!$E$5:$E$54,MATCH(B330,Veículos!$A$5:$A$54,0)),"")</f>
        <v/>
      </c>
      <c r="Q330" s="19" t="str">
        <f aca="false">IFERROR(INDEX(Veículos!$F$5:$F$54,MATCH(B330,Veículos!$A$5:$A$54,0)),"")</f>
        <v/>
      </c>
      <c r="R330" s="19" t="str">
        <f aca="false">IF(OR(B330="",COUNTIF($B$4:B329,B330)=0),"",LOOKUP(2,1/($B$4:B329=B330),$H$4:H329))</f>
        <v/>
      </c>
      <c r="S330" s="19" t="str">
        <f aca="false">IF(OR(A330="",E330="",J330=""),"",IFERROR(AVERAGEIFS($J$5:$J$504,$E$5:$E$504,E330,$A$5:$A$504,"&gt;="&amp;DATE(YEAR(A330),MONTH(A330),1),$A$5:$A$504,"&lt;="&amp;EOMONTH(A330,0)),""))</f>
        <v/>
      </c>
      <c r="T330" s="19" t="n">
        <f aca="false">IF(K330="",0,F330)</f>
        <v>0</v>
      </c>
      <c r="U330" s="19" t="str">
        <f aca="false">IF(OR(F330="",O330=""),"",IF(F330&gt;O330,"Litros acima do tanque; ",""))&amp;IF(OR(H330="",R330=""),"",IF(H330&lt;=R330,"Odômetro não avançou; ",""))&amp;IF(OR(L330="",P330=""),"",IF(L330&lt;P330,"Consumo abaixo do esperado; ",""))&amp;IF(OR(L330="",Q330=""),"",IF(L330&gt;Q330,"Consumo acima do esperado; ",""))&amp;IF(OR(J330="",S330=""),"",IF(J330&gt;S330*(1+Parâmetros!$B$4),"Preço acima da média do mês; ",""))</f>
        <v/>
      </c>
    </row>
    <row r="331" customFormat="false" ht="15" hidden="false" customHeight="false" outlineLevel="0" collapsed="false">
      <c r="A331" s="11"/>
      <c r="B331" s="10"/>
      <c r="C331" s="10"/>
      <c r="D331" s="10"/>
      <c r="E331" s="10"/>
      <c r="F331" s="12"/>
      <c r="G331" s="12"/>
      <c r="H331" s="13"/>
      <c r="I331" s="10"/>
      <c r="J331" s="14" t="str">
        <f aca="false">IF(OR(F331="",G331="",F331=0),"",G331/F331)</f>
        <v/>
      </c>
      <c r="K331" s="15" t="str">
        <f aca="false">IF(OR(H331="",R331=""),"",IF(H331-R331&lt;=0,"",H331-R331))</f>
        <v/>
      </c>
      <c r="L331" s="16" t="str">
        <f aca="false">IF(OR(K331="",F331="",F331=0),"",K331/F331)</f>
        <v/>
      </c>
      <c r="M331" s="17" t="str">
        <f aca="false">IF(OR(K331="",G331=""),"",G331/K331)</f>
        <v/>
      </c>
      <c r="N331" s="18" t="str">
        <f aca="false">IF(B331="","",IF(COUNTIF(Veículos!$A$5:$A$54,B331)=0,"Placa não cadastrada",IF(U331="","OK",LEFT(U331,LEN(U331)-2))))</f>
        <v/>
      </c>
      <c r="O331" s="19" t="str">
        <f aca="false">IFERROR(INDEX(Veículos!$D$5:$D$54,MATCH(B331,Veículos!$A$5:$A$54,0)),"")</f>
        <v/>
      </c>
      <c r="P331" s="19" t="str">
        <f aca="false">IFERROR(INDEX(Veículos!$E$5:$E$54,MATCH(B331,Veículos!$A$5:$A$54,0)),"")</f>
        <v/>
      </c>
      <c r="Q331" s="19" t="str">
        <f aca="false">IFERROR(INDEX(Veículos!$F$5:$F$54,MATCH(B331,Veículos!$A$5:$A$54,0)),"")</f>
        <v/>
      </c>
      <c r="R331" s="19" t="str">
        <f aca="false">IF(OR(B331="",COUNTIF($B$4:B330,B331)=0),"",LOOKUP(2,1/($B$4:B330=B331),$H$4:H330))</f>
        <v/>
      </c>
      <c r="S331" s="19" t="str">
        <f aca="false">IF(OR(A331="",E331="",J331=""),"",IFERROR(AVERAGEIFS($J$5:$J$504,$E$5:$E$504,E331,$A$5:$A$504,"&gt;="&amp;DATE(YEAR(A331),MONTH(A331),1),$A$5:$A$504,"&lt;="&amp;EOMONTH(A331,0)),""))</f>
        <v/>
      </c>
      <c r="T331" s="19" t="n">
        <f aca="false">IF(K331="",0,F331)</f>
        <v>0</v>
      </c>
      <c r="U331" s="19" t="str">
        <f aca="false">IF(OR(F331="",O331=""),"",IF(F331&gt;O331,"Litros acima do tanque; ",""))&amp;IF(OR(H331="",R331=""),"",IF(H331&lt;=R331,"Odômetro não avançou; ",""))&amp;IF(OR(L331="",P331=""),"",IF(L331&lt;P331,"Consumo abaixo do esperado; ",""))&amp;IF(OR(L331="",Q331=""),"",IF(L331&gt;Q331,"Consumo acima do esperado; ",""))&amp;IF(OR(J331="",S331=""),"",IF(J331&gt;S331*(1+Parâmetros!$B$4),"Preço acima da média do mês; ",""))</f>
        <v/>
      </c>
    </row>
    <row r="332" customFormat="false" ht="15" hidden="false" customHeight="false" outlineLevel="0" collapsed="false">
      <c r="A332" s="11"/>
      <c r="B332" s="10"/>
      <c r="C332" s="10"/>
      <c r="D332" s="10"/>
      <c r="E332" s="10"/>
      <c r="F332" s="12"/>
      <c r="G332" s="12"/>
      <c r="H332" s="13"/>
      <c r="I332" s="10"/>
      <c r="J332" s="14" t="str">
        <f aca="false">IF(OR(F332="",G332="",F332=0),"",G332/F332)</f>
        <v/>
      </c>
      <c r="K332" s="15" t="str">
        <f aca="false">IF(OR(H332="",R332=""),"",IF(H332-R332&lt;=0,"",H332-R332))</f>
        <v/>
      </c>
      <c r="L332" s="16" t="str">
        <f aca="false">IF(OR(K332="",F332="",F332=0),"",K332/F332)</f>
        <v/>
      </c>
      <c r="M332" s="17" t="str">
        <f aca="false">IF(OR(K332="",G332=""),"",G332/K332)</f>
        <v/>
      </c>
      <c r="N332" s="18" t="str">
        <f aca="false">IF(B332="","",IF(COUNTIF(Veículos!$A$5:$A$54,B332)=0,"Placa não cadastrada",IF(U332="","OK",LEFT(U332,LEN(U332)-2))))</f>
        <v/>
      </c>
      <c r="O332" s="19" t="str">
        <f aca="false">IFERROR(INDEX(Veículos!$D$5:$D$54,MATCH(B332,Veículos!$A$5:$A$54,0)),"")</f>
        <v/>
      </c>
      <c r="P332" s="19" t="str">
        <f aca="false">IFERROR(INDEX(Veículos!$E$5:$E$54,MATCH(B332,Veículos!$A$5:$A$54,0)),"")</f>
        <v/>
      </c>
      <c r="Q332" s="19" t="str">
        <f aca="false">IFERROR(INDEX(Veículos!$F$5:$F$54,MATCH(B332,Veículos!$A$5:$A$54,0)),"")</f>
        <v/>
      </c>
      <c r="R332" s="19" t="str">
        <f aca="false">IF(OR(B332="",COUNTIF($B$4:B331,B332)=0),"",LOOKUP(2,1/($B$4:B331=B332),$H$4:H331))</f>
        <v/>
      </c>
      <c r="S332" s="19" t="str">
        <f aca="false">IF(OR(A332="",E332="",J332=""),"",IFERROR(AVERAGEIFS($J$5:$J$504,$E$5:$E$504,E332,$A$5:$A$504,"&gt;="&amp;DATE(YEAR(A332),MONTH(A332),1),$A$5:$A$504,"&lt;="&amp;EOMONTH(A332,0)),""))</f>
        <v/>
      </c>
      <c r="T332" s="19" t="n">
        <f aca="false">IF(K332="",0,F332)</f>
        <v>0</v>
      </c>
      <c r="U332" s="19" t="str">
        <f aca="false">IF(OR(F332="",O332=""),"",IF(F332&gt;O332,"Litros acima do tanque; ",""))&amp;IF(OR(H332="",R332=""),"",IF(H332&lt;=R332,"Odômetro não avançou; ",""))&amp;IF(OR(L332="",P332=""),"",IF(L332&lt;P332,"Consumo abaixo do esperado; ",""))&amp;IF(OR(L332="",Q332=""),"",IF(L332&gt;Q332,"Consumo acima do esperado; ",""))&amp;IF(OR(J332="",S332=""),"",IF(J332&gt;S332*(1+Parâmetros!$B$4),"Preço acima da média do mês; ",""))</f>
        <v/>
      </c>
    </row>
    <row r="333" customFormat="false" ht="15" hidden="false" customHeight="false" outlineLevel="0" collapsed="false">
      <c r="A333" s="11"/>
      <c r="B333" s="10"/>
      <c r="C333" s="10"/>
      <c r="D333" s="10"/>
      <c r="E333" s="10"/>
      <c r="F333" s="12"/>
      <c r="G333" s="12"/>
      <c r="H333" s="13"/>
      <c r="I333" s="10"/>
      <c r="J333" s="14" t="str">
        <f aca="false">IF(OR(F333="",G333="",F333=0),"",G333/F333)</f>
        <v/>
      </c>
      <c r="K333" s="15" t="str">
        <f aca="false">IF(OR(H333="",R333=""),"",IF(H333-R333&lt;=0,"",H333-R333))</f>
        <v/>
      </c>
      <c r="L333" s="16" t="str">
        <f aca="false">IF(OR(K333="",F333="",F333=0),"",K333/F333)</f>
        <v/>
      </c>
      <c r="M333" s="17" t="str">
        <f aca="false">IF(OR(K333="",G333=""),"",G333/K333)</f>
        <v/>
      </c>
      <c r="N333" s="18" t="str">
        <f aca="false">IF(B333="","",IF(COUNTIF(Veículos!$A$5:$A$54,B333)=0,"Placa não cadastrada",IF(U333="","OK",LEFT(U333,LEN(U333)-2))))</f>
        <v/>
      </c>
      <c r="O333" s="19" t="str">
        <f aca="false">IFERROR(INDEX(Veículos!$D$5:$D$54,MATCH(B333,Veículos!$A$5:$A$54,0)),"")</f>
        <v/>
      </c>
      <c r="P333" s="19" t="str">
        <f aca="false">IFERROR(INDEX(Veículos!$E$5:$E$54,MATCH(B333,Veículos!$A$5:$A$54,0)),"")</f>
        <v/>
      </c>
      <c r="Q333" s="19" t="str">
        <f aca="false">IFERROR(INDEX(Veículos!$F$5:$F$54,MATCH(B333,Veículos!$A$5:$A$54,0)),"")</f>
        <v/>
      </c>
      <c r="R333" s="19" t="str">
        <f aca="false">IF(OR(B333="",COUNTIF($B$4:B332,B333)=0),"",LOOKUP(2,1/($B$4:B332=B333),$H$4:H332))</f>
        <v/>
      </c>
      <c r="S333" s="19" t="str">
        <f aca="false">IF(OR(A333="",E333="",J333=""),"",IFERROR(AVERAGEIFS($J$5:$J$504,$E$5:$E$504,E333,$A$5:$A$504,"&gt;="&amp;DATE(YEAR(A333),MONTH(A333),1),$A$5:$A$504,"&lt;="&amp;EOMONTH(A333,0)),""))</f>
        <v/>
      </c>
      <c r="T333" s="19" t="n">
        <f aca="false">IF(K333="",0,F333)</f>
        <v>0</v>
      </c>
      <c r="U333" s="19" t="str">
        <f aca="false">IF(OR(F333="",O333=""),"",IF(F333&gt;O333,"Litros acima do tanque; ",""))&amp;IF(OR(H333="",R333=""),"",IF(H333&lt;=R333,"Odômetro não avançou; ",""))&amp;IF(OR(L333="",P333=""),"",IF(L333&lt;P333,"Consumo abaixo do esperado; ",""))&amp;IF(OR(L333="",Q333=""),"",IF(L333&gt;Q333,"Consumo acima do esperado; ",""))&amp;IF(OR(J333="",S333=""),"",IF(J333&gt;S333*(1+Parâmetros!$B$4),"Preço acima da média do mês; ",""))</f>
        <v/>
      </c>
    </row>
    <row r="334" customFormat="false" ht="15" hidden="false" customHeight="false" outlineLevel="0" collapsed="false">
      <c r="A334" s="11"/>
      <c r="B334" s="10"/>
      <c r="C334" s="10"/>
      <c r="D334" s="10"/>
      <c r="E334" s="10"/>
      <c r="F334" s="12"/>
      <c r="G334" s="12"/>
      <c r="H334" s="13"/>
      <c r="I334" s="10"/>
      <c r="J334" s="14" t="str">
        <f aca="false">IF(OR(F334="",G334="",F334=0),"",G334/F334)</f>
        <v/>
      </c>
      <c r="K334" s="15" t="str">
        <f aca="false">IF(OR(H334="",R334=""),"",IF(H334-R334&lt;=0,"",H334-R334))</f>
        <v/>
      </c>
      <c r="L334" s="16" t="str">
        <f aca="false">IF(OR(K334="",F334="",F334=0),"",K334/F334)</f>
        <v/>
      </c>
      <c r="M334" s="17" t="str">
        <f aca="false">IF(OR(K334="",G334=""),"",G334/K334)</f>
        <v/>
      </c>
      <c r="N334" s="18" t="str">
        <f aca="false">IF(B334="","",IF(COUNTIF(Veículos!$A$5:$A$54,B334)=0,"Placa não cadastrada",IF(U334="","OK",LEFT(U334,LEN(U334)-2))))</f>
        <v/>
      </c>
      <c r="O334" s="19" t="str">
        <f aca="false">IFERROR(INDEX(Veículos!$D$5:$D$54,MATCH(B334,Veículos!$A$5:$A$54,0)),"")</f>
        <v/>
      </c>
      <c r="P334" s="19" t="str">
        <f aca="false">IFERROR(INDEX(Veículos!$E$5:$E$54,MATCH(B334,Veículos!$A$5:$A$54,0)),"")</f>
        <v/>
      </c>
      <c r="Q334" s="19" t="str">
        <f aca="false">IFERROR(INDEX(Veículos!$F$5:$F$54,MATCH(B334,Veículos!$A$5:$A$54,0)),"")</f>
        <v/>
      </c>
      <c r="R334" s="19" t="str">
        <f aca="false">IF(OR(B334="",COUNTIF($B$4:B333,B334)=0),"",LOOKUP(2,1/($B$4:B333=B334),$H$4:H333))</f>
        <v/>
      </c>
      <c r="S334" s="19" t="str">
        <f aca="false">IF(OR(A334="",E334="",J334=""),"",IFERROR(AVERAGEIFS($J$5:$J$504,$E$5:$E$504,E334,$A$5:$A$504,"&gt;="&amp;DATE(YEAR(A334),MONTH(A334),1),$A$5:$A$504,"&lt;="&amp;EOMONTH(A334,0)),""))</f>
        <v/>
      </c>
      <c r="T334" s="19" t="n">
        <f aca="false">IF(K334="",0,F334)</f>
        <v>0</v>
      </c>
      <c r="U334" s="19" t="str">
        <f aca="false">IF(OR(F334="",O334=""),"",IF(F334&gt;O334,"Litros acima do tanque; ",""))&amp;IF(OR(H334="",R334=""),"",IF(H334&lt;=R334,"Odômetro não avançou; ",""))&amp;IF(OR(L334="",P334=""),"",IF(L334&lt;P334,"Consumo abaixo do esperado; ",""))&amp;IF(OR(L334="",Q334=""),"",IF(L334&gt;Q334,"Consumo acima do esperado; ",""))&amp;IF(OR(J334="",S334=""),"",IF(J334&gt;S334*(1+Parâmetros!$B$4),"Preço acima da média do mês; ",""))</f>
        <v/>
      </c>
    </row>
    <row r="335" customFormat="false" ht="15" hidden="false" customHeight="false" outlineLevel="0" collapsed="false">
      <c r="A335" s="11"/>
      <c r="B335" s="10"/>
      <c r="C335" s="10"/>
      <c r="D335" s="10"/>
      <c r="E335" s="10"/>
      <c r="F335" s="12"/>
      <c r="G335" s="12"/>
      <c r="H335" s="13"/>
      <c r="I335" s="10"/>
      <c r="J335" s="14" t="str">
        <f aca="false">IF(OR(F335="",G335="",F335=0),"",G335/F335)</f>
        <v/>
      </c>
      <c r="K335" s="15" t="str">
        <f aca="false">IF(OR(H335="",R335=""),"",IF(H335-R335&lt;=0,"",H335-R335))</f>
        <v/>
      </c>
      <c r="L335" s="16" t="str">
        <f aca="false">IF(OR(K335="",F335="",F335=0),"",K335/F335)</f>
        <v/>
      </c>
      <c r="M335" s="17" t="str">
        <f aca="false">IF(OR(K335="",G335=""),"",G335/K335)</f>
        <v/>
      </c>
      <c r="N335" s="18" t="str">
        <f aca="false">IF(B335="","",IF(COUNTIF(Veículos!$A$5:$A$54,B335)=0,"Placa não cadastrada",IF(U335="","OK",LEFT(U335,LEN(U335)-2))))</f>
        <v/>
      </c>
      <c r="O335" s="19" t="str">
        <f aca="false">IFERROR(INDEX(Veículos!$D$5:$D$54,MATCH(B335,Veículos!$A$5:$A$54,0)),"")</f>
        <v/>
      </c>
      <c r="P335" s="19" t="str">
        <f aca="false">IFERROR(INDEX(Veículos!$E$5:$E$54,MATCH(B335,Veículos!$A$5:$A$54,0)),"")</f>
        <v/>
      </c>
      <c r="Q335" s="19" t="str">
        <f aca="false">IFERROR(INDEX(Veículos!$F$5:$F$54,MATCH(B335,Veículos!$A$5:$A$54,0)),"")</f>
        <v/>
      </c>
      <c r="R335" s="19" t="str">
        <f aca="false">IF(OR(B335="",COUNTIF($B$4:B334,B335)=0),"",LOOKUP(2,1/($B$4:B334=B335),$H$4:H334))</f>
        <v/>
      </c>
      <c r="S335" s="19" t="str">
        <f aca="false">IF(OR(A335="",E335="",J335=""),"",IFERROR(AVERAGEIFS($J$5:$J$504,$E$5:$E$504,E335,$A$5:$A$504,"&gt;="&amp;DATE(YEAR(A335),MONTH(A335),1),$A$5:$A$504,"&lt;="&amp;EOMONTH(A335,0)),""))</f>
        <v/>
      </c>
      <c r="T335" s="19" t="n">
        <f aca="false">IF(K335="",0,F335)</f>
        <v>0</v>
      </c>
      <c r="U335" s="19" t="str">
        <f aca="false">IF(OR(F335="",O335=""),"",IF(F335&gt;O335,"Litros acima do tanque; ",""))&amp;IF(OR(H335="",R335=""),"",IF(H335&lt;=R335,"Odômetro não avançou; ",""))&amp;IF(OR(L335="",P335=""),"",IF(L335&lt;P335,"Consumo abaixo do esperado; ",""))&amp;IF(OR(L335="",Q335=""),"",IF(L335&gt;Q335,"Consumo acima do esperado; ",""))&amp;IF(OR(J335="",S335=""),"",IF(J335&gt;S335*(1+Parâmetros!$B$4),"Preço acima da média do mês; ",""))</f>
        <v/>
      </c>
    </row>
    <row r="336" customFormat="false" ht="15" hidden="false" customHeight="false" outlineLevel="0" collapsed="false">
      <c r="A336" s="11"/>
      <c r="B336" s="10"/>
      <c r="C336" s="10"/>
      <c r="D336" s="10"/>
      <c r="E336" s="10"/>
      <c r="F336" s="12"/>
      <c r="G336" s="12"/>
      <c r="H336" s="13"/>
      <c r="I336" s="10"/>
      <c r="J336" s="14" t="str">
        <f aca="false">IF(OR(F336="",G336="",F336=0),"",G336/F336)</f>
        <v/>
      </c>
      <c r="K336" s="15" t="str">
        <f aca="false">IF(OR(H336="",R336=""),"",IF(H336-R336&lt;=0,"",H336-R336))</f>
        <v/>
      </c>
      <c r="L336" s="16" t="str">
        <f aca="false">IF(OR(K336="",F336="",F336=0),"",K336/F336)</f>
        <v/>
      </c>
      <c r="M336" s="17" t="str">
        <f aca="false">IF(OR(K336="",G336=""),"",G336/K336)</f>
        <v/>
      </c>
      <c r="N336" s="18" t="str">
        <f aca="false">IF(B336="","",IF(COUNTIF(Veículos!$A$5:$A$54,B336)=0,"Placa não cadastrada",IF(U336="","OK",LEFT(U336,LEN(U336)-2))))</f>
        <v/>
      </c>
      <c r="O336" s="19" t="str">
        <f aca="false">IFERROR(INDEX(Veículos!$D$5:$D$54,MATCH(B336,Veículos!$A$5:$A$54,0)),"")</f>
        <v/>
      </c>
      <c r="P336" s="19" t="str">
        <f aca="false">IFERROR(INDEX(Veículos!$E$5:$E$54,MATCH(B336,Veículos!$A$5:$A$54,0)),"")</f>
        <v/>
      </c>
      <c r="Q336" s="19" t="str">
        <f aca="false">IFERROR(INDEX(Veículos!$F$5:$F$54,MATCH(B336,Veículos!$A$5:$A$54,0)),"")</f>
        <v/>
      </c>
      <c r="R336" s="19" t="str">
        <f aca="false">IF(OR(B336="",COUNTIF($B$4:B335,B336)=0),"",LOOKUP(2,1/($B$4:B335=B336),$H$4:H335))</f>
        <v/>
      </c>
      <c r="S336" s="19" t="str">
        <f aca="false">IF(OR(A336="",E336="",J336=""),"",IFERROR(AVERAGEIFS($J$5:$J$504,$E$5:$E$504,E336,$A$5:$A$504,"&gt;="&amp;DATE(YEAR(A336),MONTH(A336),1),$A$5:$A$504,"&lt;="&amp;EOMONTH(A336,0)),""))</f>
        <v/>
      </c>
      <c r="T336" s="19" t="n">
        <f aca="false">IF(K336="",0,F336)</f>
        <v>0</v>
      </c>
      <c r="U336" s="19" t="str">
        <f aca="false">IF(OR(F336="",O336=""),"",IF(F336&gt;O336,"Litros acima do tanque; ",""))&amp;IF(OR(H336="",R336=""),"",IF(H336&lt;=R336,"Odômetro não avançou; ",""))&amp;IF(OR(L336="",P336=""),"",IF(L336&lt;P336,"Consumo abaixo do esperado; ",""))&amp;IF(OR(L336="",Q336=""),"",IF(L336&gt;Q336,"Consumo acima do esperado; ",""))&amp;IF(OR(J336="",S336=""),"",IF(J336&gt;S336*(1+Parâmetros!$B$4),"Preço acima da média do mês; ",""))</f>
        <v/>
      </c>
    </row>
    <row r="337" customFormat="false" ht="15" hidden="false" customHeight="false" outlineLevel="0" collapsed="false">
      <c r="A337" s="11"/>
      <c r="B337" s="10"/>
      <c r="C337" s="10"/>
      <c r="D337" s="10"/>
      <c r="E337" s="10"/>
      <c r="F337" s="12"/>
      <c r="G337" s="12"/>
      <c r="H337" s="13"/>
      <c r="I337" s="10"/>
      <c r="J337" s="14" t="str">
        <f aca="false">IF(OR(F337="",G337="",F337=0),"",G337/F337)</f>
        <v/>
      </c>
      <c r="K337" s="15" t="str">
        <f aca="false">IF(OR(H337="",R337=""),"",IF(H337-R337&lt;=0,"",H337-R337))</f>
        <v/>
      </c>
      <c r="L337" s="16" t="str">
        <f aca="false">IF(OR(K337="",F337="",F337=0),"",K337/F337)</f>
        <v/>
      </c>
      <c r="M337" s="17" t="str">
        <f aca="false">IF(OR(K337="",G337=""),"",G337/K337)</f>
        <v/>
      </c>
      <c r="N337" s="18" t="str">
        <f aca="false">IF(B337="","",IF(COUNTIF(Veículos!$A$5:$A$54,B337)=0,"Placa não cadastrada",IF(U337="","OK",LEFT(U337,LEN(U337)-2))))</f>
        <v/>
      </c>
      <c r="O337" s="19" t="str">
        <f aca="false">IFERROR(INDEX(Veículos!$D$5:$D$54,MATCH(B337,Veículos!$A$5:$A$54,0)),"")</f>
        <v/>
      </c>
      <c r="P337" s="19" t="str">
        <f aca="false">IFERROR(INDEX(Veículos!$E$5:$E$54,MATCH(B337,Veículos!$A$5:$A$54,0)),"")</f>
        <v/>
      </c>
      <c r="Q337" s="19" t="str">
        <f aca="false">IFERROR(INDEX(Veículos!$F$5:$F$54,MATCH(B337,Veículos!$A$5:$A$54,0)),"")</f>
        <v/>
      </c>
      <c r="R337" s="19" t="str">
        <f aca="false">IF(OR(B337="",COUNTIF($B$4:B336,B337)=0),"",LOOKUP(2,1/($B$4:B336=B337),$H$4:H336))</f>
        <v/>
      </c>
      <c r="S337" s="19" t="str">
        <f aca="false">IF(OR(A337="",E337="",J337=""),"",IFERROR(AVERAGEIFS($J$5:$J$504,$E$5:$E$504,E337,$A$5:$A$504,"&gt;="&amp;DATE(YEAR(A337),MONTH(A337),1),$A$5:$A$504,"&lt;="&amp;EOMONTH(A337,0)),""))</f>
        <v/>
      </c>
      <c r="T337" s="19" t="n">
        <f aca="false">IF(K337="",0,F337)</f>
        <v>0</v>
      </c>
      <c r="U337" s="19" t="str">
        <f aca="false">IF(OR(F337="",O337=""),"",IF(F337&gt;O337,"Litros acima do tanque; ",""))&amp;IF(OR(H337="",R337=""),"",IF(H337&lt;=R337,"Odômetro não avançou; ",""))&amp;IF(OR(L337="",P337=""),"",IF(L337&lt;P337,"Consumo abaixo do esperado; ",""))&amp;IF(OR(L337="",Q337=""),"",IF(L337&gt;Q337,"Consumo acima do esperado; ",""))&amp;IF(OR(J337="",S337=""),"",IF(J337&gt;S337*(1+Parâmetros!$B$4),"Preço acima da média do mês; ",""))</f>
        <v/>
      </c>
    </row>
    <row r="338" customFormat="false" ht="15" hidden="false" customHeight="false" outlineLevel="0" collapsed="false">
      <c r="A338" s="11"/>
      <c r="B338" s="10"/>
      <c r="C338" s="10"/>
      <c r="D338" s="10"/>
      <c r="E338" s="10"/>
      <c r="F338" s="12"/>
      <c r="G338" s="12"/>
      <c r="H338" s="13"/>
      <c r="I338" s="10"/>
      <c r="J338" s="14" t="str">
        <f aca="false">IF(OR(F338="",G338="",F338=0),"",G338/F338)</f>
        <v/>
      </c>
      <c r="K338" s="15" t="str">
        <f aca="false">IF(OR(H338="",R338=""),"",IF(H338-R338&lt;=0,"",H338-R338))</f>
        <v/>
      </c>
      <c r="L338" s="16" t="str">
        <f aca="false">IF(OR(K338="",F338="",F338=0),"",K338/F338)</f>
        <v/>
      </c>
      <c r="M338" s="17" t="str">
        <f aca="false">IF(OR(K338="",G338=""),"",G338/K338)</f>
        <v/>
      </c>
      <c r="N338" s="18" t="str">
        <f aca="false">IF(B338="","",IF(COUNTIF(Veículos!$A$5:$A$54,B338)=0,"Placa não cadastrada",IF(U338="","OK",LEFT(U338,LEN(U338)-2))))</f>
        <v/>
      </c>
      <c r="O338" s="19" t="str">
        <f aca="false">IFERROR(INDEX(Veículos!$D$5:$D$54,MATCH(B338,Veículos!$A$5:$A$54,0)),"")</f>
        <v/>
      </c>
      <c r="P338" s="19" t="str">
        <f aca="false">IFERROR(INDEX(Veículos!$E$5:$E$54,MATCH(B338,Veículos!$A$5:$A$54,0)),"")</f>
        <v/>
      </c>
      <c r="Q338" s="19" t="str">
        <f aca="false">IFERROR(INDEX(Veículos!$F$5:$F$54,MATCH(B338,Veículos!$A$5:$A$54,0)),"")</f>
        <v/>
      </c>
      <c r="R338" s="19" t="str">
        <f aca="false">IF(OR(B338="",COUNTIF($B$4:B337,B338)=0),"",LOOKUP(2,1/($B$4:B337=B338),$H$4:H337))</f>
        <v/>
      </c>
      <c r="S338" s="19" t="str">
        <f aca="false">IF(OR(A338="",E338="",J338=""),"",IFERROR(AVERAGEIFS($J$5:$J$504,$E$5:$E$504,E338,$A$5:$A$504,"&gt;="&amp;DATE(YEAR(A338),MONTH(A338),1),$A$5:$A$504,"&lt;="&amp;EOMONTH(A338,0)),""))</f>
        <v/>
      </c>
      <c r="T338" s="19" t="n">
        <f aca="false">IF(K338="",0,F338)</f>
        <v>0</v>
      </c>
      <c r="U338" s="19" t="str">
        <f aca="false">IF(OR(F338="",O338=""),"",IF(F338&gt;O338,"Litros acima do tanque; ",""))&amp;IF(OR(H338="",R338=""),"",IF(H338&lt;=R338,"Odômetro não avançou; ",""))&amp;IF(OR(L338="",P338=""),"",IF(L338&lt;P338,"Consumo abaixo do esperado; ",""))&amp;IF(OR(L338="",Q338=""),"",IF(L338&gt;Q338,"Consumo acima do esperado; ",""))&amp;IF(OR(J338="",S338=""),"",IF(J338&gt;S338*(1+Parâmetros!$B$4),"Preço acima da média do mês; ",""))</f>
        <v/>
      </c>
    </row>
    <row r="339" customFormat="false" ht="15" hidden="false" customHeight="false" outlineLevel="0" collapsed="false">
      <c r="A339" s="11"/>
      <c r="B339" s="10"/>
      <c r="C339" s="10"/>
      <c r="D339" s="10"/>
      <c r="E339" s="10"/>
      <c r="F339" s="12"/>
      <c r="G339" s="12"/>
      <c r="H339" s="13"/>
      <c r="I339" s="10"/>
      <c r="J339" s="14" t="str">
        <f aca="false">IF(OR(F339="",G339="",F339=0),"",G339/F339)</f>
        <v/>
      </c>
      <c r="K339" s="15" t="str">
        <f aca="false">IF(OR(H339="",R339=""),"",IF(H339-R339&lt;=0,"",H339-R339))</f>
        <v/>
      </c>
      <c r="L339" s="16" t="str">
        <f aca="false">IF(OR(K339="",F339="",F339=0),"",K339/F339)</f>
        <v/>
      </c>
      <c r="M339" s="17" t="str">
        <f aca="false">IF(OR(K339="",G339=""),"",G339/K339)</f>
        <v/>
      </c>
      <c r="N339" s="18" t="str">
        <f aca="false">IF(B339="","",IF(COUNTIF(Veículos!$A$5:$A$54,B339)=0,"Placa não cadastrada",IF(U339="","OK",LEFT(U339,LEN(U339)-2))))</f>
        <v/>
      </c>
      <c r="O339" s="19" t="str">
        <f aca="false">IFERROR(INDEX(Veículos!$D$5:$D$54,MATCH(B339,Veículos!$A$5:$A$54,0)),"")</f>
        <v/>
      </c>
      <c r="P339" s="19" t="str">
        <f aca="false">IFERROR(INDEX(Veículos!$E$5:$E$54,MATCH(B339,Veículos!$A$5:$A$54,0)),"")</f>
        <v/>
      </c>
      <c r="Q339" s="19" t="str">
        <f aca="false">IFERROR(INDEX(Veículos!$F$5:$F$54,MATCH(B339,Veículos!$A$5:$A$54,0)),"")</f>
        <v/>
      </c>
      <c r="R339" s="19" t="str">
        <f aca="false">IF(OR(B339="",COUNTIF($B$4:B338,B339)=0),"",LOOKUP(2,1/($B$4:B338=B339),$H$4:H338))</f>
        <v/>
      </c>
      <c r="S339" s="19" t="str">
        <f aca="false">IF(OR(A339="",E339="",J339=""),"",IFERROR(AVERAGEIFS($J$5:$J$504,$E$5:$E$504,E339,$A$5:$A$504,"&gt;="&amp;DATE(YEAR(A339),MONTH(A339),1),$A$5:$A$504,"&lt;="&amp;EOMONTH(A339,0)),""))</f>
        <v/>
      </c>
      <c r="T339" s="19" t="n">
        <f aca="false">IF(K339="",0,F339)</f>
        <v>0</v>
      </c>
      <c r="U339" s="19" t="str">
        <f aca="false">IF(OR(F339="",O339=""),"",IF(F339&gt;O339,"Litros acima do tanque; ",""))&amp;IF(OR(H339="",R339=""),"",IF(H339&lt;=R339,"Odômetro não avançou; ",""))&amp;IF(OR(L339="",P339=""),"",IF(L339&lt;P339,"Consumo abaixo do esperado; ",""))&amp;IF(OR(L339="",Q339=""),"",IF(L339&gt;Q339,"Consumo acima do esperado; ",""))&amp;IF(OR(J339="",S339=""),"",IF(J339&gt;S339*(1+Parâmetros!$B$4),"Preço acima da média do mês; ",""))</f>
        <v/>
      </c>
    </row>
    <row r="340" customFormat="false" ht="15" hidden="false" customHeight="false" outlineLevel="0" collapsed="false">
      <c r="A340" s="11"/>
      <c r="B340" s="10"/>
      <c r="C340" s="10"/>
      <c r="D340" s="10"/>
      <c r="E340" s="10"/>
      <c r="F340" s="12"/>
      <c r="G340" s="12"/>
      <c r="H340" s="13"/>
      <c r="I340" s="10"/>
      <c r="J340" s="14" t="str">
        <f aca="false">IF(OR(F340="",G340="",F340=0),"",G340/F340)</f>
        <v/>
      </c>
      <c r="K340" s="15" t="str">
        <f aca="false">IF(OR(H340="",R340=""),"",IF(H340-R340&lt;=0,"",H340-R340))</f>
        <v/>
      </c>
      <c r="L340" s="16" t="str">
        <f aca="false">IF(OR(K340="",F340="",F340=0),"",K340/F340)</f>
        <v/>
      </c>
      <c r="M340" s="17" t="str">
        <f aca="false">IF(OR(K340="",G340=""),"",G340/K340)</f>
        <v/>
      </c>
      <c r="N340" s="18" t="str">
        <f aca="false">IF(B340="","",IF(COUNTIF(Veículos!$A$5:$A$54,B340)=0,"Placa não cadastrada",IF(U340="","OK",LEFT(U340,LEN(U340)-2))))</f>
        <v/>
      </c>
      <c r="O340" s="19" t="str">
        <f aca="false">IFERROR(INDEX(Veículos!$D$5:$D$54,MATCH(B340,Veículos!$A$5:$A$54,0)),"")</f>
        <v/>
      </c>
      <c r="P340" s="19" t="str">
        <f aca="false">IFERROR(INDEX(Veículos!$E$5:$E$54,MATCH(B340,Veículos!$A$5:$A$54,0)),"")</f>
        <v/>
      </c>
      <c r="Q340" s="19" t="str">
        <f aca="false">IFERROR(INDEX(Veículos!$F$5:$F$54,MATCH(B340,Veículos!$A$5:$A$54,0)),"")</f>
        <v/>
      </c>
      <c r="R340" s="19" t="str">
        <f aca="false">IF(OR(B340="",COUNTIF($B$4:B339,B340)=0),"",LOOKUP(2,1/($B$4:B339=B340),$H$4:H339))</f>
        <v/>
      </c>
      <c r="S340" s="19" t="str">
        <f aca="false">IF(OR(A340="",E340="",J340=""),"",IFERROR(AVERAGEIFS($J$5:$J$504,$E$5:$E$504,E340,$A$5:$A$504,"&gt;="&amp;DATE(YEAR(A340),MONTH(A340),1),$A$5:$A$504,"&lt;="&amp;EOMONTH(A340,0)),""))</f>
        <v/>
      </c>
      <c r="T340" s="19" t="n">
        <f aca="false">IF(K340="",0,F340)</f>
        <v>0</v>
      </c>
      <c r="U340" s="19" t="str">
        <f aca="false">IF(OR(F340="",O340=""),"",IF(F340&gt;O340,"Litros acima do tanque; ",""))&amp;IF(OR(H340="",R340=""),"",IF(H340&lt;=R340,"Odômetro não avançou; ",""))&amp;IF(OR(L340="",P340=""),"",IF(L340&lt;P340,"Consumo abaixo do esperado; ",""))&amp;IF(OR(L340="",Q340=""),"",IF(L340&gt;Q340,"Consumo acima do esperado; ",""))&amp;IF(OR(J340="",S340=""),"",IF(J340&gt;S340*(1+Parâmetros!$B$4),"Preço acima da média do mês; ",""))</f>
        <v/>
      </c>
    </row>
    <row r="341" customFormat="false" ht="15" hidden="false" customHeight="false" outlineLevel="0" collapsed="false">
      <c r="A341" s="11"/>
      <c r="B341" s="10"/>
      <c r="C341" s="10"/>
      <c r="D341" s="10"/>
      <c r="E341" s="10"/>
      <c r="F341" s="12"/>
      <c r="G341" s="12"/>
      <c r="H341" s="13"/>
      <c r="I341" s="10"/>
      <c r="J341" s="14" t="str">
        <f aca="false">IF(OR(F341="",G341="",F341=0),"",G341/F341)</f>
        <v/>
      </c>
      <c r="K341" s="15" t="str">
        <f aca="false">IF(OR(H341="",R341=""),"",IF(H341-R341&lt;=0,"",H341-R341))</f>
        <v/>
      </c>
      <c r="L341" s="16" t="str">
        <f aca="false">IF(OR(K341="",F341="",F341=0),"",K341/F341)</f>
        <v/>
      </c>
      <c r="M341" s="17" t="str">
        <f aca="false">IF(OR(K341="",G341=""),"",G341/K341)</f>
        <v/>
      </c>
      <c r="N341" s="18" t="str">
        <f aca="false">IF(B341="","",IF(COUNTIF(Veículos!$A$5:$A$54,B341)=0,"Placa não cadastrada",IF(U341="","OK",LEFT(U341,LEN(U341)-2))))</f>
        <v/>
      </c>
      <c r="O341" s="19" t="str">
        <f aca="false">IFERROR(INDEX(Veículos!$D$5:$D$54,MATCH(B341,Veículos!$A$5:$A$54,0)),"")</f>
        <v/>
      </c>
      <c r="P341" s="19" t="str">
        <f aca="false">IFERROR(INDEX(Veículos!$E$5:$E$54,MATCH(B341,Veículos!$A$5:$A$54,0)),"")</f>
        <v/>
      </c>
      <c r="Q341" s="19" t="str">
        <f aca="false">IFERROR(INDEX(Veículos!$F$5:$F$54,MATCH(B341,Veículos!$A$5:$A$54,0)),"")</f>
        <v/>
      </c>
      <c r="R341" s="19" t="str">
        <f aca="false">IF(OR(B341="",COUNTIF($B$4:B340,B341)=0),"",LOOKUP(2,1/($B$4:B340=B341),$H$4:H340))</f>
        <v/>
      </c>
      <c r="S341" s="19" t="str">
        <f aca="false">IF(OR(A341="",E341="",J341=""),"",IFERROR(AVERAGEIFS($J$5:$J$504,$E$5:$E$504,E341,$A$5:$A$504,"&gt;="&amp;DATE(YEAR(A341),MONTH(A341),1),$A$5:$A$504,"&lt;="&amp;EOMONTH(A341,0)),""))</f>
        <v/>
      </c>
      <c r="T341" s="19" t="n">
        <f aca="false">IF(K341="",0,F341)</f>
        <v>0</v>
      </c>
      <c r="U341" s="19" t="str">
        <f aca="false">IF(OR(F341="",O341=""),"",IF(F341&gt;O341,"Litros acima do tanque; ",""))&amp;IF(OR(H341="",R341=""),"",IF(H341&lt;=R341,"Odômetro não avançou; ",""))&amp;IF(OR(L341="",P341=""),"",IF(L341&lt;P341,"Consumo abaixo do esperado; ",""))&amp;IF(OR(L341="",Q341=""),"",IF(L341&gt;Q341,"Consumo acima do esperado; ",""))&amp;IF(OR(J341="",S341=""),"",IF(J341&gt;S341*(1+Parâmetros!$B$4),"Preço acima da média do mês; ",""))</f>
        <v/>
      </c>
    </row>
    <row r="342" customFormat="false" ht="15" hidden="false" customHeight="false" outlineLevel="0" collapsed="false">
      <c r="A342" s="11"/>
      <c r="B342" s="10"/>
      <c r="C342" s="10"/>
      <c r="D342" s="10"/>
      <c r="E342" s="10"/>
      <c r="F342" s="12"/>
      <c r="G342" s="12"/>
      <c r="H342" s="13"/>
      <c r="I342" s="10"/>
      <c r="J342" s="14" t="str">
        <f aca="false">IF(OR(F342="",G342="",F342=0),"",G342/F342)</f>
        <v/>
      </c>
      <c r="K342" s="15" t="str">
        <f aca="false">IF(OR(H342="",R342=""),"",IF(H342-R342&lt;=0,"",H342-R342))</f>
        <v/>
      </c>
      <c r="L342" s="16" t="str">
        <f aca="false">IF(OR(K342="",F342="",F342=0),"",K342/F342)</f>
        <v/>
      </c>
      <c r="M342" s="17" t="str">
        <f aca="false">IF(OR(K342="",G342=""),"",G342/K342)</f>
        <v/>
      </c>
      <c r="N342" s="18" t="str">
        <f aca="false">IF(B342="","",IF(COUNTIF(Veículos!$A$5:$A$54,B342)=0,"Placa não cadastrada",IF(U342="","OK",LEFT(U342,LEN(U342)-2))))</f>
        <v/>
      </c>
      <c r="O342" s="19" t="str">
        <f aca="false">IFERROR(INDEX(Veículos!$D$5:$D$54,MATCH(B342,Veículos!$A$5:$A$54,0)),"")</f>
        <v/>
      </c>
      <c r="P342" s="19" t="str">
        <f aca="false">IFERROR(INDEX(Veículos!$E$5:$E$54,MATCH(B342,Veículos!$A$5:$A$54,0)),"")</f>
        <v/>
      </c>
      <c r="Q342" s="19" t="str">
        <f aca="false">IFERROR(INDEX(Veículos!$F$5:$F$54,MATCH(B342,Veículos!$A$5:$A$54,0)),"")</f>
        <v/>
      </c>
      <c r="R342" s="19" t="str">
        <f aca="false">IF(OR(B342="",COUNTIF($B$4:B341,B342)=0),"",LOOKUP(2,1/($B$4:B341=B342),$H$4:H341))</f>
        <v/>
      </c>
      <c r="S342" s="19" t="str">
        <f aca="false">IF(OR(A342="",E342="",J342=""),"",IFERROR(AVERAGEIFS($J$5:$J$504,$E$5:$E$504,E342,$A$5:$A$504,"&gt;="&amp;DATE(YEAR(A342),MONTH(A342),1),$A$5:$A$504,"&lt;="&amp;EOMONTH(A342,0)),""))</f>
        <v/>
      </c>
      <c r="T342" s="19" t="n">
        <f aca="false">IF(K342="",0,F342)</f>
        <v>0</v>
      </c>
      <c r="U342" s="19" t="str">
        <f aca="false">IF(OR(F342="",O342=""),"",IF(F342&gt;O342,"Litros acima do tanque; ",""))&amp;IF(OR(H342="",R342=""),"",IF(H342&lt;=R342,"Odômetro não avançou; ",""))&amp;IF(OR(L342="",P342=""),"",IF(L342&lt;P342,"Consumo abaixo do esperado; ",""))&amp;IF(OR(L342="",Q342=""),"",IF(L342&gt;Q342,"Consumo acima do esperado; ",""))&amp;IF(OR(J342="",S342=""),"",IF(J342&gt;S342*(1+Parâmetros!$B$4),"Preço acima da média do mês; ",""))</f>
        <v/>
      </c>
    </row>
    <row r="343" customFormat="false" ht="15" hidden="false" customHeight="false" outlineLevel="0" collapsed="false">
      <c r="A343" s="11"/>
      <c r="B343" s="10"/>
      <c r="C343" s="10"/>
      <c r="D343" s="10"/>
      <c r="E343" s="10"/>
      <c r="F343" s="12"/>
      <c r="G343" s="12"/>
      <c r="H343" s="13"/>
      <c r="I343" s="10"/>
      <c r="J343" s="14" t="str">
        <f aca="false">IF(OR(F343="",G343="",F343=0),"",G343/F343)</f>
        <v/>
      </c>
      <c r="K343" s="15" t="str">
        <f aca="false">IF(OR(H343="",R343=""),"",IF(H343-R343&lt;=0,"",H343-R343))</f>
        <v/>
      </c>
      <c r="L343" s="16" t="str">
        <f aca="false">IF(OR(K343="",F343="",F343=0),"",K343/F343)</f>
        <v/>
      </c>
      <c r="M343" s="17" t="str">
        <f aca="false">IF(OR(K343="",G343=""),"",G343/K343)</f>
        <v/>
      </c>
      <c r="N343" s="18" t="str">
        <f aca="false">IF(B343="","",IF(COUNTIF(Veículos!$A$5:$A$54,B343)=0,"Placa não cadastrada",IF(U343="","OK",LEFT(U343,LEN(U343)-2))))</f>
        <v/>
      </c>
      <c r="O343" s="19" t="str">
        <f aca="false">IFERROR(INDEX(Veículos!$D$5:$D$54,MATCH(B343,Veículos!$A$5:$A$54,0)),"")</f>
        <v/>
      </c>
      <c r="P343" s="19" t="str">
        <f aca="false">IFERROR(INDEX(Veículos!$E$5:$E$54,MATCH(B343,Veículos!$A$5:$A$54,0)),"")</f>
        <v/>
      </c>
      <c r="Q343" s="19" t="str">
        <f aca="false">IFERROR(INDEX(Veículos!$F$5:$F$54,MATCH(B343,Veículos!$A$5:$A$54,0)),"")</f>
        <v/>
      </c>
      <c r="R343" s="19" t="str">
        <f aca="false">IF(OR(B343="",COUNTIF($B$4:B342,B343)=0),"",LOOKUP(2,1/($B$4:B342=B343),$H$4:H342))</f>
        <v/>
      </c>
      <c r="S343" s="19" t="str">
        <f aca="false">IF(OR(A343="",E343="",J343=""),"",IFERROR(AVERAGEIFS($J$5:$J$504,$E$5:$E$504,E343,$A$5:$A$504,"&gt;="&amp;DATE(YEAR(A343),MONTH(A343),1),$A$5:$A$504,"&lt;="&amp;EOMONTH(A343,0)),""))</f>
        <v/>
      </c>
      <c r="T343" s="19" t="n">
        <f aca="false">IF(K343="",0,F343)</f>
        <v>0</v>
      </c>
      <c r="U343" s="19" t="str">
        <f aca="false">IF(OR(F343="",O343=""),"",IF(F343&gt;O343,"Litros acima do tanque; ",""))&amp;IF(OR(H343="",R343=""),"",IF(H343&lt;=R343,"Odômetro não avançou; ",""))&amp;IF(OR(L343="",P343=""),"",IF(L343&lt;P343,"Consumo abaixo do esperado; ",""))&amp;IF(OR(L343="",Q343=""),"",IF(L343&gt;Q343,"Consumo acima do esperado; ",""))&amp;IF(OR(J343="",S343=""),"",IF(J343&gt;S343*(1+Parâmetros!$B$4),"Preço acima da média do mês; ",""))</f>
        <v/>
      </c>
    </row>
    <row r="344" customFormat="false" ht="15" hidden="false" customHeight="false" outlineLevel="0" collapsed="false">
      <c r="A344" s="11"/>
      <c r="B344" s="10"/>
      <c r="C344" s="10"/>
      <c r="D344" s="10"/>
      <c r="E344" s="10"/>
      <c r="F344" s="12"/>
      <c r="G344" s="12"/>
      <c r="H344" s="13"/>
      <c r="I344" s="10"/>
      <c r="J344" s="14" t="str">
        <f aca="false">IF(OR(F344="",G344="",F344=0),"",G344/F344)</f>
        <v/>
      </c>
      <c r="K344" s="15" t="str">
        <f aca="false">IF(OR(H344="",R344=""),"",IF(H344-R344&lt;=0,"",H344-R344))</f>
        <v/>
      </c>
      <c r="L344" s="16" t="str">
        <f aca="false">IF(OR(K344="",F344="",F344=0),"",K344/F344)</f>
        <v/>
      </c>
      <c r="M344" s="17" t="str">
        <f aca="false">IF(OR(K344="",G344=""),"",G344/K344)</f>
        <v/>
      </c>
      <c r="N344" s="18" t="str">
        <f aca="false">IF(B344="","",IF(COUNTIF(Veículos!$A$5:$A$54,B344)=0,"Placa não cadastrada",IF(U344="","OK",LEFT(U344,LEN(U344)-2))))</f>
        <v/>
      </c>
      <c r="O344" s="19" t="str">
        <f aca="false">IFERROR(INDEX(Veículos!$D$5:$D$54,MATCH(B344,Veículos!$A$5:$A$54,0)),"")</f>
        <v/>
      </c>
      <c r="P344" s="19" t="str">
        <f aca="false">IFERROR(INDEX(Veículos!$E$5:$E$54,MATCH(B344,Veículos!$A$5:$A$54,0)),"")</f>
        <v/>
      </c>
      <c r="Q344" s="19" t="str">
        <f aca="false">IFERROR(INDEX(Veículos!$F$5:$F$54,MATCH(B344,Veículos!$A$5:$A$54,0)),"")</f>
        <v/>
      </c>
      <c r="R344" s="19" t="str">
        <f aca="false">IF(OR(B344="",COUNTIF($B$4:B343,B344)=0),"",LOOKUP(2,1/($B$4:B343=B344),$H$4:H343))</f>
        <v/>
      </c>
      <c r="S344" s="19" t="str">
        <f aca="false">IF(OR(A344="",E344="",J344=""),"",IFERROR(AVERAGEIFS($J$5:$J$504,$E$5:$E$504,E344,$A$5:$A$504,"&gt;="&amp;DATE(YEAR(A344),MONTH(A344),1),$A$5:$A$504,"&lt;="&amp;EOMONTH(A344,0)),""))</f>
        <v/>
      </c>
      <c r="T344" s="19" t="n">
        <f aca="false">IF(K344="",0,F344)</f>
        <v>0</v>
      </c>
      <c r="U344" s="19" t="str">
        <f aca="false">IF(OR(F344="",O344=""),"",IF(F344&gt;O344,"Litros acima do tanque; ",""))&amp;IF(OR(H344="",R344=""),"",IF(H344&lt;=R344,"Odômetro não avançou; ",""))&amp;IF(OR(L344="",P344=""),"",IF(L344&lt;P344,"Consumo abaixo do esperado; ",""))&amp;IF(OR(L344="",Q344=""),"",IF(L344&gt;Q344,"Consumo acima do esperado; ",""))&amp;IF(OR(J344="",S344=""),"",IF(J344&gt;S344*(1+Parâmetros!$B$4),"Preço acima da média do mês; ",""))</f>
        <v/>
      </c>
    </row>
    <row r="345" customFormat="false" ht="15" hidden="false" customHeight="false" outlineLevel="0" collapsed="false">
      <c r="A345" s="11"/>
      <c r="B345" s="10"/>
      <c r="C345" s="10"/>
      <c r="D345" s="10"/>
      <c r="E345" s="10"/>
      <c r="F345" s="12"/>
      <c r="G345" s="12"/>
      <c r="H345" s="13"/>
      <c r="I345" s="10"/>
      <c r="J345" s="14" t="str">
        <f aca="false">IF(OR(F345="",G345="",F345=0),"",G345/F345)</f>
        <v/>
      </c>
      <c r="K345" s="15" t="str">
        <f aca="false">IF(OR(H345="",R345=""),"",IF(H345-R345&lt;=0,"",H345-R345))</f>
        <v/>
      </c>
      <c r="L345" s="16" t="str">
        <f aca="false">IF(OR(K345="",F345="",F345=0),"",K345/F345)</f>
        <v/>
      </c>
      <c r="M345" s="17" t="str">
        <f aca="false">IF(OR(K345="",G345=""),"",G345/K345)</f>
        <v/>
      </c>
      <c r="N345" s="18" t="str">
        <f aca="false">IF(B345="","",IF(COUNTIF(Veículos!$A$5:$A$54,B345)=0,"Placa não cadastrada",IF(U345="","OK",LEFT(U345,LEN(U345)-2))))</f>
        <v/>
      </c>
      <c r="O345" s="19" t="str">
        <f aca="false">IFERROR(INDEX(Veículos!$D$5:$D$54,MATCH(B345,Veículos!$A$5:$A$54,0)),"")</f>
        <v/>
      </c>
      <c r="P345" s="19" t="str">
        <f aca="false">IFERROR(INDEX(Veículos!$E$5:$E$54,MATCH(B345,Veículos!$A$5:$A$54,0)),"")</f>
        <v/>
      </c>
      <c r="Q345" s="19" t="str">
        <f aca="false">IFERROR(INDEX(Veículos!$F$5:$F$54,MATCH(B345,Veículos!$A$5:$A$54,0)),"")</f>
        <v/>
      </c>
      <c r="R345" s="19" t="str">
        <f aca="false">IF(OR(B345="",COUNTIF($B$4:B344,B345)=0),"",LOOKUP(2,1/($B$4:B344=B345),$H$4:H344))</f>
        <v/>
      </c>
      <c r="S345" s="19" t="str">
        <f aca="false">IF(OR(A345="",E345="",J345=""),"",IFERROR(AVERAGEIFS($J$5:$J$504,$E$5:$E$504,E345,$A$5:$A$504,"&gt;="&amp;DATE(YEAR(A345),MONTH(A345),1),$A$5:$A$504,"&lt;="&amp;EOMONTH(A345,0)),""))</f>
        <v/>
      </c>
      <c r="T345" s="19" t="n">
        <f aca="false">IF(K345="",0,F345)</f>
        <v>0</v>
      </c>
      <c r="U345" s="19" t="str">
        <f aca="false">IF(OR(F345="",O345=""),"",IF(F345&gt;O345,"Litros acima do tanque; ",""))&amp;IF(OR(H345="",R345=""),"",IF(H345&lt;=R345,"Odômetro não avançou; ",""))&amp;IF(OR(L345="",P345=""),"",IF(L345&lt;P345,"Consumo abaixo do esperado; ",""))&amp;IF(OR(L345="",Q345=""),"",IF(L345&gt;Q345,"Consumo acima do esperado; ",""))&amp;IF(OR(J345="",S345=""),"",IF(J345&gt;S345*(1+Parâmetros!$B$4),"Preço acima da média do mês; ",""))</f>
        <v/>
      </c>
    </row>
    <row r="346" customFormat="false" ht="15" hidden="false" customHeight="false" outlineLevel="0" collapsed="false">
      <c r="A346" s="11"/>
      <c r="B346" s="10"/>
      <c r="C346" s="10"/>
      <c r="D346" s="10"/>
      <c r="E346" s="10"/>
      <c r="F346" s="12"/>
      <c r="G346" s="12"/>
      <c r="H346" s="13"/>
      <c r="I346" s="10"/>
      <c r="J346" s="14" t="str">
        <f aca="false">IF(OR(F346="",G346="",F346=0),"",G346/F346)</f>
        <v/>
      </c>
      <c r="K346" s="15" t="str">
        <f aca="false">IF(OR(H346="",R346=""),"",IF(H346-R346&lt;=0,"",H346-R346))</f>
        <v/>
      </c>
      <c r="L346" s="16" t="str">
        <f aca="false">IF(OR(K346="",F346="",F346=0),"",K346/F346)</f>
        <v/>
      </c>
      <c r="M346" s="17" t="str">
        <f aca="false">IF(OR(K346="",G346=""),"",G346/K346)</f>
        <v/>
      </c>
      <c r="N346" s="18" t="str">
        <f aca="false">IF(B346="","",IF(COUNTIF(Veículos!$A$5:$A$54,B346)=0,"Placa não cadastrada",IF(U346="","OK",LEFT(U346,LEN(U346)-2))))</f>
        <v/>
      </c>
      <c r="O346" s="19" t="str">
        <f aca="false">IFERROR(INDEX(Veículos!$D$5:$D$54,MATCH(B346,Veículos!$A$5:$A$54,0)),"")</f>
        <v/>
      </c>
      <c r="P346" s="19" t="str">
        <f aca="false">IFERROR(INDEX(Veículos!$E$5:$E$54,MATCH(B346,Veículos!$A$5:$A$54,0)),"")</f>
        <v/>
      </c>
      <c r="Q346" s="19" t="str">
        <f aca="false">IFERROR(INDEX(Veículos!$F$5:$F$54,MATCH(B346,Veículos!$A$5:$A$54,0)),"")</f>
        <v/>
      </c>
      <c r="R346" s="19" t="str">
        <f aca="false">IF(OR(B346="",COUNTIF($B$4:B345,B346)=0),"",LOOKUP(2,1/($B$4:B345=B346),$H$4:H345))</f>
        <v/>
      </c>
      <c r="S346" s="19" t="str">
        <f aca="false">IF(OR(A346="",E346="",J346=""),"",IFERROR(AVERAGEIFS($J$5:$J$504,$E$5:$E$504,E346,$A$5:$A$504,"&gt;="&amp;DATE(YEAR(A346),MONTH(A346),1),$A$5:$A$504,"&lt;="&amp;EOMONTH(A346,0)),""))</f>
        <v/>
      </c>
      <c r="T346" s="19" t="n">
        <f aca="false">IF(K346="",0,F346)</f>
        <v>0</v>
      </c>
      <c r="U346" s="19" t="str">
        <f aca="false">IF(OR(F346="",O346=""),"",IF(F346&gt;O346,"Litros acima do tanque; ",""))&amp;IF(OR(H346="",R346=""),"",IF(H346&lt;=R346,"Odômetro não avançou; ",""))&amp;IF(OR(L346="",P346=""),"",IF(L346&lt;P346,"Consumo abaixo do esperado; ",""))&amp;IF(OR(L346="",Q346=""),"",IF(L346&gt;Q346,"Consumo acima do esperado; ",""))&amp;IF(OR(J346="",S346=""),"",IF(J346&gt;S346*(1+Parâmetros!$B$4),"Preço acima da média do mês; ",""))</f>
        <v/>
      </c>
    </row>
    <row r="347" customFormat="false" ht="15" hidden="false" customHeight="false" outlineLevel="0" collapsed="false">
      <c r="A347" s="11"/>
      <c r="B347" s="10"/>
      <c r="C347" s="10"/>
      <c r="D347" s="10"/>
      <c r="E347" s="10"/>
      <c r="F347" s="12"/>
      <c r="G347" s="12"/>
      <c r="H347" s="13"/>
      <c r="I347" s="10"/>
      <c r="J347" s="14" t="str">
        <f aca="false">IF(OR(F347="",G347="",F347=0),"",G347/F347)</f>
        <v/>
      </c>
      <c r="K347" s="15" t="str">
        <f aca="false">IF(OR(H347="",R347=""),"",IF(H347-R347&lt;=0,"",H347-R347))</f>
        <v/>
      </c>
      <c r="L347" s="16" t="str">
        <f aca="false">IF(OR(K347="",F347="",F347=0),"",K347/F347)</f>
        <v/>
      </c>
      <c r="M347" s="17" t="str">
        <f aca="false">IF(OR(K347="",G347=""),"",G347/K347)</f>
        <v/>
      </c>
      <c r="N347" s="18" t="str">
        <f aca="false">IF(B347="","",IF(COUNTIF(Veículos!$A$5:$A$54,B347)=0,"Placa não cadastrada",IF(U347="","OK",LEFT(U347,LEN(U347)-2))))</f>
        <v/>
      </c>
      <c r="O347" s="19" t="str">
        <f aca="false">IFERROR(INDEX(Veículos!$D$5:$D$54,MATCH(B347,Veículos!$A$5:$A$54,0)),"")</f>
        <v/>
      </c>
      <c r="P347" s="19" t="str">
        <f aca="false">IFERROR(INDEX(Veículos!$E$5:$E$54,MATCH(B347,Veículos!$A$5:$A$54,0)),"")</f>
        <v/>
      </c>
      <c r="Q347" s="19" t="str">
        <f aca="false">IFERROR(INDEX(Veículos!$F$5:$F$54,MATCH(B347,Veículos!$A$5:$A$54,0)),"")</f>
        <v/>
      </c>
      <c r="R347" s="19" t="str">
        <f aca="false">IF(OR(B347="",COUNTIF($B$4:B346,B347)=0),"",LOOKUP(2,1/($B$4:B346=B347),$H$4:H346))</f>
        <v/>
      </c>
      <c r="S347" s="19" t="str">
        <f aca="false">IF(OR(A347="",E347="",J347=""),"",IFERROR(AVERAGEIFS($J$5:$J$504,$E$5:$E$504,E347,$A$5:$A$504,"&gt;="&amp;DATE(YEAR(A347),MONTH(A347),1),$A$5:$A$504,"&lt;="&amp;EOMONTH(A347,0)),""))</f>
        <v/>
      </c>
      <c r="T347" s="19" t="n">
        <f aca="false">IF(K347="",0,F347)</f>
        <v>0</v>
      </c>
      <c r="U347" s="19" t="str">
        <f aca="false">IF(OR(F347="",O347=""),"",IF(F347&gt;O347,"Litros acima do tanque; ",""))&amp;IF(OR(H347="",R347=""),"",IF(H347&lt;=R347,"Odômetro não avançou; ",""))&amp;IF(OR(L347="",P347=""),"",IF(L347&lt;P347,"Consumo abaixo do esperado; ",""))&amp;IF(OR(L347="",Q347=""),"",IF(L347&gt;Q347,"Consumo acima do esperado; ",""))&amp;IF(OR(J347="",S347=""),"",IF(J347&gt;S347*(1+Parâmetros!$B$4),"Preço acima da média do mês; ",""))</f>
        <v/>
      </c>
    </row>
    <row r="348" customFormat="false" ht="15" hidden="false" customHeight="false" outlineLevel="0" collapsed="false">
      <c r="A348" s="11"/>
      <c r="B348" s="10"/>
      <c r="C348" s="10"/>
      <c r="D348" s="10"/>
      <c r="E348" s="10"/>
      <c r="F348" s="12"/>
      <c r="G348" s="12"/>
      <c r="H348" s="13"/>
      <c r="I348" s="10"/>
      <c r="J348" s="14" t="str">
        <f aca="false">IF(OR(F348="",G348="",F348=0),"",G348/F348)</f>
        <v/>
      </c>
      <c r="K348" s="15" t="str">
        <f aca="false">IF(OR(H348="",R348=""),"",IF(H348-R348&lt;=0,"",H348-R348))</f>
        <v/>
      </c>
      <c r="L348" s="16" t="str">
        <f aca="false">IF(OR(K348="",F348="",F348=0),"",K348/F348)</f>
        <v/>
      </c>
      <c r="M348" s="17" t="str">
        <f aca="false">IF(OR(K348="",G348=""),"",G348/K348)</f>
        <v/>
      </c>
      <c r="N348" s="18" t="str">
        <f aca="false">IF(B348="","",IF(COUNTIF(Veículos!$A$5:$A$54,B348)=0,"Placa não cadastrada",IF(U348="","OK",LEFT(U348,LEN(U348)-2))))</f>
        <v/>
      </c>
      <c r="O348" s="19" t="str">
        <f aca="false">IFERROR(INDEX(Veículos!$D$5:$D$54,MATCH(B348,Veículos!$A$5:$A$54,0)),"")</f>
        <v/>
      </c>
      <c r="P348" s="19" t="str">
        <f aca="false">IFERROR(INDEX(Veículos!$E$5:$E$54,MATCH(B348,Veículos!$A$5:$A$54,0)),"")</f>
        <v/>
      </c>
      <c r="Q348" s="19" t="str">
        <f aca="false">IFERROR(INDEX(Veículos!$F$5:$F$54,MATCH(B348,Veículos!$A$5:$A$54,0)),"")</f>
        <v/>
      </c>
      <c r="R348" s="19" t="str">
        <f aca="false">IF(OR(B348="",COUNTIF($B$4:B347,B348)=0),"",LOOKUP(2,1/($B$4:B347=B348),$H$4:H347))</f>
        <v/>
      </c>
      <c r="S348" s="19" t="str">
        <f aca="false">IF(OR(A348="",E348="",J348=""),"",IFERROR(AVERAGEIFS($J$5:$J$504,$E$5:$E$504,E348,$A$5:$A$504,"&gt;="&amp;DATE(YEAR(A348),MONTH(A348),1),$A$5:$A$504,"&lt;="&amp;EOMONTH(A348,0)),""))</f>
        <v/>
      </c>
      <c r="T348" s="19" t="n">
        <f aca="false">IF(K348="",0,F348)</f>
        <v>0</v>
      </c>
      <c r="U348" s="19" t="str">
        <f aca="false">IF(OR(F348="",O348=""),"",IF(F348&gt;O348,"Litros acima do tanque; ",""))&amp;IF(OR(H348="",R348=""),"",IF(H348&lt;=R348,"Odômetro não avançou; ",""))&amp;IF(OR(L348="",P348=""),"",IF(L348&lt;P348,"Consumo abaixo do esperado; ",""))&amp;IF(OR(L348="",Q348=""),"",IF(L348&gt;Q348,"Consumo acima do esperado; ",""))&amp;IF(OR(J348="",S348=""),"",IF(J348&gt;S348*(1+Parâmetros!$B$4),"Preço acima da média do mês; ",""))</f>
        <v/>
      </c>
    </row>
    <row r="349" customFormat="false" ht="15" hidden="false" customHeight="false" outlineLevel="0" collapsed="false">
      <c r="A349" s="11"/>
      <c r="B349" s="10"/>
      <c r="C349" s="10"/>
      <c r="D349" s="10"/>
      <c r="E349" s="10"/>
      <c r="F349" s="12"/>
      <c r="G349" s="12"/>
      <c r="H349" s="13"/>
      <c r="I349" s="10"/>
      <c r="J349" s="14" t="str">
        <f aca="false">IF(OR(F349="",G349="",F349=0),"",G349/F349)</f>
        <v/>
      </c>
      <c r="K349" s="15" t="str">
        <f aca="false">IF(OR(H349="",R349=""),"",IF(H349-R349&lt;=0,"",H349-R349))</f>
        <v/>
      </c>
      <c r="L349" s="16" t="str">
        <f aca="false">IF(OR(K349="",F349="",F349=0),"",K349/F349)</f>
        <v/>
      </c>
      <c r="M349" s="17" t="str">
        <f aca="false">IF(OR(K349="",G349=""),"",G349/K349)</f>
        <v/>
      </c>
      <c r="N349" s="18" t="str">
        <f aca="false">IF(B349="","",IF(COUNTIF(Veículos!$A$5:$A$54,B349)=0,"Placa não cadastrada",IF(U349="","OK",LEFT(U349,LEN(U349)-2))))</f>
        <v/>
      </c>
      <c r="O349" s="19" t="str">
        <f aca="false">IFERROR(INDEX(Veículos!$D$5:$D$54,MATCH(B349,Veículos!$A$5:$A$54,0)),"")</f>
        <v/>
      </c>
      <c r="P349" s="19" t="str">
        <f aca="false">IFERROR(INDEX(Veículos!$E$5:$E$54,MATCH(B349,Veículos!$A$5:$A$54,0)),"")</f>
        <v/>
      </c>
      <c r="Q349" s="19" t="str">
        <f aca="false">IFERROR(INDEX(Veículos!$F$5:$F$54,MATCH(B349,Veículos!$A$5:$A$54,0)),"")</f>
        <v/>
      </c>
      <c r="R349" s="19" t="str">
        <f aca="false">IF(OR(B349="",COUNTIF($B$4:B348,B349)=0),"",LOOKUP(2,1/($B$4:B348=B349),$H$4:H348))</f>
        <v/>
      </c>
      <c r="S349" s="19" t="str">
        <f aca="false">IF(OR(A349="",E349="",J349=""),"",IFERROR(AVERAGEIFS($J$5:$J$504,$E$5:$E$504,E349,$A$5:$A$504,"&gt;="&amp;DATE(YEAR(A349),MONTH(A349),1),$A$5:$A$504,"&lt;="&amp;EOMONTH(A349,0)),""))</f>
        <v/>
      </c>
      <c r="T349" s="19" t="n">
        <f aca="false">IF(K349="",0,F349)</f>
        <v>0</v>
      </c>
      <c r="U349" s="19" t="str">
        <f aca="false">IF(OR(F349="",O349=""),"",IF(F349&gt;O349,"Litros acima do tanque; ",""))&amp;IF(OR(H349="",R349=""),"",IF(H349&lt;=R349,"Odômetro não avançou; ",""))&amp;IF(OR(L349="",P349=""),"",IF(L349&lt;P349,"Consumo abaixo do esperado; ",""))&amp;IF(OR(L349="",Q349=""),"",IF(L349&gt;Q349,"Consumo acima do esperado; ",""))&amp;IF(OR(J349="",S349=""),"",IF(J349&gt;S349*(1+Parâmetros!$B$4),"Preço acima da média do mês; ",""))</f>
        <v/>
      </c>
    </row>
    <row r="350" customFormat="false" ht="15" hidden="false" customHeight="false" outlineLevel="0" collapsed="false">
      <c r="A350" s="11"/>
      <c r="B350" s="10"/>
      <c r="C350" s="10"/>
      <c r="D350" s="10"/>
      <c r="E350" s="10"/>
      <c r="F350" s="12"/>
      <c r="G350" s="12"/>
      <c r="H350" s="13"/>
      <c r="I350" s="10"/>
      <c r="J350" s="14" t="str">
        <f aca="false">IF(OR(F350="",G350="",F350=0),"",G350/F350)</f>
        <v/>
      </c>
      <c r="K350" s="15" t="str">
        <f aca="false">IF(OR(H350="",R350=""),"",IF(H350-R350&lt;=0,"",H350-R350))</f>
        <v/>
      </c>
      <c r="L350" s="16" t="str">
        <f aca="false">IF(OR(K350="",F350="",F350=0),"",K350/F350)</f>
        <v/>
      </c>
      <c r="M350" s="17" t="str">
        <f aca="false">IF(OR(K350="",G350=""),"",G350/K350)</f>
        <v/>
      </c>
      <c r="N350" s="18" t="str">
        <f aca="false">IF(B350="","",IF(COUNTIF(Veículos!$A$5:$A$54,B350)=0,"Placa não cadastrada",IF(U350="","OK",LEFT(U350,LEN(U350)-2))))</f>
        <v/>
      </c>
      <c r="O350" s="19" t="str">
        <f aca="false">IFERROR(INDEX(Veículos!$D$5:$D$54,MATCH(B350,Veículos!$A$5:$A$54,0)),"")</f>
        <v/>
      </c>
      <c r="P350" s="19" t="str">
        <f aca="false">IFERROR(INDEX(Veículos!$E$5:$E$54,MATCH(B350,Veículos!$A$5:$A$54,0)),"")</f>
        <v/>
      </c>
      <c r="Q350" s="19" t="str">
        <f aca="false">IFERROR(INDEX(Veículos!$F$5:$F$54,MATCH(B350,Veículos!$A$5:$A$54,0)),"")</f>
        <v/>
      </c>
      <c r="R350" s="19" t="str">
        <f aca="false">IF(OR(B350="",COUNTIF($B$4:B349,B350)=0),"",LOOKUP(2,1/($B$4:B349=B350),$H$4:H349))</f>
        <v/>
      </c>
      <c r="S350" s="19" t="str">
        <f aca="false">IF(OR(A350="",E350="",J350=""),"",IFERROR(AVERAGEIFS($J$5:$J$504,$E$5:$E$504,E350,$A$5:$A$504,"&gt;="&amp;DATE(YEAR(A350),MONTH(A350),1),$A$5:$A$504,"&lt;="&amp;EOMONTH(A350,0)),""))</f>
        <v/>
      </c>
      <c r="T350" s="19" t="n">
        <f aca="false">IF(K350="",0,F350)</f>
        <v>0</v>
      </c>
      <c r="U350" s="19" t="str">
        <f aca="false">IF(OR(F350="",O350=""),"",IF(F350&gt;O350,"Litros acima do tanque; ",""))&amp;IF(OR(H350="",R350=""),"",IF(H350&lt;=R350,"Odômetro não avançou; ",""))&amp;IF(OR(L350="",P350=""),"",IF(L350&lt;P350,"Consumo abaixo do esperado; ",""))&amp;IF(OR(L350="",Q350=""),"",IF(L350&gt;Q350,"Consumo acima do esperado; ",""))&amp;IF(OR(J350="",S350=""),"",IF(J350&gt;S350*(1+Parâmetros!$B$4),"Preço acima da média do mês; ",""))</f>
        <v/>
      </c>
    </row>
    <row r="351" customFormat="false" ht="15" hidden="false" customHeight="false" outlineLevel="0" collapsed="false">
      <c r="A351" s="11"/>
      <c r="B351" s="10"/>
      <c r="C351" s="10"/>
      <c r="D351" s="10"/>
      <c r="E351" s="10"/>
      <c r="F351" s="12"/>
      <c r="G351" s="12"/>
      <c r="H351" s="13"/>
      <c r="I351" s="10"/>
      <c r="J351" s="14" t="str">
        <f aca="false">IF(OR(F351="",G351="",F351=0),"",G351/F351)</f>
        <v/>
      </c>
      <c r="K351" s="15" t="str">
        <f aca="false">IF(OR(H351="",R351=""),"",IF(H351-R351&lt;=0,"",H351-R351))</f>
        <v/>
      </c>
      <c r="L351" s="16" t="str">
        <f aca="false">IF(OR(K351="",F351="",F351=0),"",K351/F351)</f>
        <v/>
      </c>
      <c r="M351" s="17" t="str">
        <f aca="false">IF(OR(K351="",G351=""),"",G351/K351)</f>
        <v/>
      </c>
      <c r="N351" s="18" t="str">
        <f aca="false">IF(B351="","",IF(COUNTIF(Veículos!$A$5:$A$54,B351)=0,"Placa não cadastrada",IF(U351="","OK",LEFT(U351,LEN(U351)-2))))</f>
        <v/>
      </c>
      <c r="O351" s="19" t="str">
        <f aca="false">IFERROR(INDEX(Veículos!$D$5:$D$54,MATCH(B351,Veículos!$A$5:$A$54,0)),"")</f>
        <v/>
      </c>
      <c r="P351" s="19" t="str">
        <f aca="false">IFERROR(INDEX(Veículos!$E$5:$E$54,MATCH(B351,Veículos!$A$5:$A$54,0)),"")</f>
        <v/>
      </c>
      <c r="Q351" s="19" t="str">
        <f aca="false">IFERROR(INDEX(Veículos!$F$5:$F$54,MATCH(B351,Veículos!$A$5:$A$54,0)),"")</f>
        <v/>
      </c>
      <c r="R351" s="19" t="str">
        <f aca="false">IF(OR(B351="",COUNTIF($B$4:B350,B351)=0),"",LOOKUP(2,1/($B$4:B350=B351),$H$4:H350))</f>
        <v/>
      </c>
      <c r="S351" s="19" t="str">
        <f aca="false">IF(OR(A351="",E351="",J351=""),"",IFERROR(AVERAGEIFS($J$5:$J$504,$E$5:$E$504,E351,$A$5:$A$504,"&gt;="&amp;DATE(YEAR(A351),MONTH(A351),1),$A$5:$A$504,"&lt;="&amp;EOMONTH(A351,0)),""))</f>
        <v/>
      </c>
      <c r="T351" s="19" t="n">
        <f aca="false">IF(K351="",0,F351)</f>
        <v>0</v>
      </c>
      <c r="U351" s="19" t="str">
        <f aca="false">IF(OR(F351="",O351=""),"",IF(F351&gt;O351,"Litros acima do tanque; ",""))&amp;IF(OR(H351="",R351=""),"",IF(H351&lt;=R351,"Odômetro não avançou; ",""))&amp;IF(OR(L351="",P351=""),"",IF(L351&lt;P351,"Consumo abaixo do esperado; ",""))&amp;IF(OR(L351="",Q351=""),"",IF(L351&gt;Q351,"Consumo acima do esperado; ",""))&amp;IF(OR(J351="",S351=""),"",IF(J351&gt;S351*(1+Parâmetros!$B$4),"Preço acima da média do mês; ",""))</f>
        <v/>
      </c>
    </row>
    <row r="352" customFormat="false" ht="15" hidden="false" customHeight="false" outlineLevel="0" collapsed="false">
      <c r="A352" s="11"/>
      <c r="B352" s="10"/>
      <c r="C352" s="10"/>
      <c r="D352" s="10"/>
      <c r="E352" s="10"/>
      <c r="F352" s="12"/>
      <c r="G352" s="12"/>
      <c r="H352" s="13"/>
      <c r="I352" s="10"/>
      <c r="J352" s="14" t="str">
        <f aca="false">IF(OR(F352="",G352="",F352=0),"",G352/F352)</f>
        <v/>
      </c>
      <c r="K352" s="15" t="str">
        <f aca="false">IF(OR(H352="",R352=""),"",IF(H352-R352&lt;=0,"",H352-R352))</f>
        <v/>
      </c>
      <c r="L352" s="16" t="str">
        <f aca="false">IF(OR(K352="",F352="",F352=0),"",K352/F352)</f>
        <v/>
      </c>
      <c r="M352" s="17" t="str">
        <f aca="false">IF(OR(K352="",G352=""),"",G352/K352)</f>
        <v/>
      </c>
      <c r="N352" s="18" t="str">
        <f aca="false">IF(B352="","",IF(COUNTIF(Veículos!$A$5:$A$54,B352)=0,"Placa não cadastrada",IF(U352="","OK",LEFT(U352,LEN(U352)-2))))</f>
        <v/>
      </c>
      <c r="O352" s="19" t="str">
        <f aca="false">IFERROR(INDEX(Veículos!$D$5:$D$54,MATCH(B352,Veículos!$A$5:$A$54,0)),"")</f>
        <v/>
      </c>
      <c r="P352" s="19" t="str">
        <f aca="false">IFERROR(INDEX(Veículos!$E$5:$E$54,MATCH(B352,Veículos!$A$5:$A$54,0)),"")</f>
        <v/>
      </c>
      <c r="Q352" s="19" t="str">
        <f aca="false">IFERROR(INDEX(Veículos!$F$5:$F$54,MATCH(B352,Veículos!$A$5:$A$54,0)),"")</f>
        <v/>
      </c>
      <c r="R352" s="19" t="str">
        <f aca="false">IF(OR(B352="",COUNTIF($B$4:B351,B352)=0),"",LOOKUP(2,1/($B$4:B351=B352),$H$4:H351))</f>
        <v/>
      </c>
      <c r="S352" s="19" t="str">
        <f aca="false">IF(OR(A352="",E352="",J352=""),"",IFERROR(AVERAGEIFS($J$5:$J$504,$E$5:$E$504,E352,$A$5:$A$504,"&gt;="&amp;DATE(YEAR(A352),MONTH(A352),1),$A$5:$A$504,"&lt;="&amp;EOMONTH(A352,0)),""))</f>
        <v/>
      </c>
      <c r="T352" s="19" t="n">
        <f aca="false">IF(K352="",0,F352)</f>
        <v>0</v>
      </c>
      <c r="U352" s="19" t="str">
        <f aca="false">IF(OR(F352="",O352=""),"",IF(F352&gt;O352,"Litros acima do tanque; ",""))&amp;IF(OR(H352="",R352=""),"",IF(H352&lt;=R352,"Odômetro não avançou; ",""))&amp;IF(OR(L352="",P352=""),"",IF(L352&lt;P352,"Consumo abaixo do esperado; ",""))&amp;IF(OR(L352="",Q352=""),"",IF(L352&gt;Q352,"Consumo acima do esperado; ",""))&amp;IF(OR(J352="",S352=""),"",IF(J352&gt;S352*(1+Parâmetros!$B$4),"Preço acima da média do mês; ",""))</f>
        <v/>
      </c>
    </row>
    <row r="353" customFormat="false" ht="15" hidden="false" customHeight="false" outlineLevel="0" collapsed="false">
      <c r="A353" s="11"/>
      <c r="B353" s="10"/>
      <c r="C353" s="10"/>
      <c r="D353" s="10"/>
      <c r="E353" s="10"/>
      <c r="F353" s="12"/>
      <c r="G353" s="12"/>
      <c r="H353" s="13"/>
      <c r="I353" s="10"/>
      <c r="J353" s="14" t="str">
        <f aca="false">IF(OR(F353="",G353="",F353=0),"",G353/F353)</f>
        <v/>
      </c>
      <c r="K353" s="15" t="str">
        <f aca="false">IF(OR(H353="",R353=""),"",IF(H353-R353&lt;=0,"",H353-R353))</f>
        <v/>
      </c>
      <c r="L353" s="16" t="str">
        <f aca="false">IF(OR(K353="",F353="",F353=0),"",K353/F353)</f>
        <v/>
      </c>
      <c r="M353" s="17" t="str">
        <f aca="false">IF(OR(K353="",G353=""),"",G353/K353)</f>
        <v/>
      </c>
      <c r="N353" s="18" t="str">
        <f aca="false">IF(B353="","",IF(COUNTIF(Veículos!$A$5:$A$54,B353)=0,"Placa não cadastrada",IF(U353="","OK",LEFT(U353,LEN(U353)-2))))</f>
        <v/>
      </c>
      <c r="O353" s="19" t="str">
        <f aca="false">IFERROR(INDEX(Veículos!$D$5:$D$54,MATCH(B353,Veículos!$A$5:$A$54,0)),"")</f>
        <v/>
      </c>
      <c r="P353" s="19" t="str">
        <f aca="false">IFERROR(INDEX(Veículos!$E$5:$E$54,MATCH(B353,Veículos!$A$5:$A$54,0)),"")</f>
        <v/>
      </c>
      <c r="Q353" s="19" t="str">
        <f aca="false">IFERROR(INDEX(Veículos!$F$5:$F$54,MATCH(B353,Veículos!$A$5:$A$54,0)),"")</f>
        <v/>
      </c>
      <c r="R353" s="19" t="str">
        <f aca="false">IF(OR(B353="",COUNTIF($B$4:B352,B353)=0),"",LOOKUP(2,1/($B$4:B352=B353),$H$4:H352))</f>
        <v/>
      </c>
      <c r="S353" s="19" t="str">
        <f aca="false">IF(OR(A353="",E353="",J353=""),"",IFERROR(AVERAGEIFS($J$5:$J$504,$E$5:$E$504,E353,$A$5:$A$504,"&gt;="&amp;DATE(YEAR(A353),MONTH(A353),1),$A$5:$A$504,"&lt;="&amp;EOMONTH(A353,0)),""))</f>
        <v/>
      </c>
      <c r="T353" s="19" t="n">
        <f aca="false">IF(K353="",0,F353)</f>
        <v>0</v>
      </c>
      <c r="U353" s="19" t="str">
        <f aca="false">IF(OR(F353="",O353=""),"",IF(F353&gt;O353,"Litros acima do tanque; ",""))&amp;IF(OR(H353="",R353=""),"",IF(H353&lt;=R353,"Odômetro não avançou; ",""))&amp;IF(OR(L353="",P353=""),"",IF(L353&lt;P353,"Consumo abaixo do esperado; ",""))&amp;IF(OR(L353="",Q353=""),"",IF(L353&gt;Q353,"Consumo acima do esperado; ",""))&amp;IF(OR(J353="",S353=""),"",IF(J353&gt;S353*(1+Parâmetros!$B$4),"Preço acima da média do mês; ",""))</f>
        <v/>
      </c>
    </row>
    <row r="354" customFormat="false" ht="15" hidden="false" customHeight="false" outlineLevel="0" collapsed="false">
      <c r="A354" s="11"/>
      <c r="B354" s="10"/>
      <c r="C354" s="10"/>
      <c r="D354" s="10"/>
      <c r="E354" s="10"/>
      <c r="F354" s="12"/>
      <c r="G354" s="12"/>
      <c r="H354" s="13"/>
      <c r="I354" s="10"/>
      <c r="J354" s="14" t="str">
        <f aca="false">IF(OR(F354="",G354="",F354=0),"",G354/F354)</f>
        <v/>
      </c>
      <c r="K354" s="15" t="str">
        <f aca="false">IF(OR(H354="",R354=""),"",IF(H354-R354&lt;=0,"",H354-R354))</f>
        <v/>
      </c>
      <c r="L354" s="16" t="str">
        <f aca="false">IF(OR(K354="",F354="",F354=0),"",K354/F354)</f>
        <v/>
      </c>
      <c r="M354" s="17" t="str">
        <f aca="false">IF(OR(K354="",G354=""),"",G354/K354)</f>
        <v/>
      </c>
      <c r="N354" s="18" t="str">
        <f aca="false">IF(B354="","",IF(COUNTIF(Veículos!$A$5:$A$54,B354)=0,"Placa não cadastrada",IF(U354="","OK",LEFT(U354,LEN(U354)-2))))</f>
        <v/>
      </c>
      <c r="O354" s="19" t="str">
        <f aca="false">IFERROR(INDEX(Veículos!$D$5:$D$54,MATCH(B354,Veículos!$A$5:$A$54,0)),"")</f>
        <v/>
      </c>
      <c r="P354" s="19" t="str">
        <f aca="false">IFERROR(INDEX(Veículos!$E$5:$E$54,MATCH(B354,Veículos!$A$5:$A$54,0)),"")</f>
        <v/>
      </c>
      <c r="Q354" s="19" t="str">
        <f aca="false">IFERROR(INDEX(Veículos!$F$5:$F$54,MATCH(B354,Veículos!$A$5:$A$54,0)),"")</f>
        <v/>
      </c>
      <c r="R354" s="19" t="str">
        <f aca="false">IF(OR(B354="",COUNTIF($B$4:B353,B354)=0),"",LOOKUP(2,1/($B$4:B353=B354),$H$4:H353))</f>
        <v/>
      </c>
      <c r="S354" s="19" t="str">
        <f aca="false">IF(OR(A354="",E354="",J354=""),"",IFERROR(AVERAGEIFS($J$5:$J$504,$E$5:$E$504,E354,$A$5:$A$504,"&gt;="&amp;DATE(YEAR(A354),MONTH(A354),1),$A$5:$A$504,"&lt;="&amp;EOMONTH(A354,0)),""))</f>
        <v/>
      </c>
      <c r="T354" s="19" t="n">
        <f aca="false">IF(K354="",0,F354)</f>
        <v>0</v>
      </c>
      <c r="U354" s="19" t="str">
        <f aca="false">IF(OR(F354="",O354=""),"",IF(F354&gt;O354,"Litros acima do tanque; ",""))&amp;IF(OR(H354="",R354=""),"",IF(H354&lt;=R354,"Odômetro não avançou; ",""))&amp;IF(OR(L354="",P354=""),"",IF(L354&lt;P354,"Consumo abaixo do esperado; ",""))&amp;IF(OR(L354="",Q354=""),"",IF(L354&gt;Q354,"Consumo acima do esperado; ",""))&amp;IF(OR(J354="",S354=""),"",IF(J354&gt;S354*(1+Parâmetros!$B$4),"Preço acima da média do mês; ",""))</f>
        <v/>
      </c>
    </row>
    <row r="355" customFormat="false" ht="15" hidden="false" customHeight="false" outlineLevel="0" collapsed="false">
      <c r="A355" s="11"/>
      <c r="B355" s="10"/>
      <c r="C355" s="10"/>
      <c r="D355" s="10"/>
      <c r="E355" s="10"/>
      <c r="F355" s="12"/>
      <c r="G355" s="12"/>
      <c r="H355" s="13"/>
      <c r="I355" s="10"/>
      <c r="J355" s="14" t="str">
        <f aca="false">IF(OR(F355="",G355="",F355=0),"",G355/F355)</f>
        <v/>
      </c>
      <c r="K355" s="15" t="str">
        <f aca="false">IF(OR(H355="",R355=""),"",IF(H355-R355&lt;=0,"",H355-R355))</f>
        <v/>
      </c>
      <c r="L355" s="16" t="str">
        <f aca="false">IF(OR(K355="",F355="",F355=0),"",K355/F355)</f>
        <v/>
      </c>
      <c r="M355" s="17" t="str">
        <f aca="false">IF(OR(K355="",G355=""),"",G355/K355)</f>
        <v/>
      </c>
      <c r="N355" s="18" t="str">
        <f aca="false">IF(B355="","",IF(COUNTIF(Veículos!$A$5:$A$54,B355)=0,"Placa não cadastrada",IF(U355="","OK",LEFT(U355,LEN(U355)-2))))</f>
        <v/>
      </c>
      <c r="O355" s="19" t="str">
        <f aca="false">IFERROR(INDEX(Veículos!$D$5:$D$54,MATCH(B355,Veículos!$A$5:$A$54,0)),"")</f>
        <v/>
      </c>
      <c r="P355" s="19" t="str">
        <f aca="false">IFERROR(INDEX(Veículos!$E$5:$E$54,MATCH(B355,Veículos!$A$5:$A$54,0)),"")</f>
        <v/>
      </c>
      <c r="Q355" s="19" t="str">
        <f aca="false">IFERROR(INDEX(Veículos!$F$5:$F$54,MATCH(B355,Veículos!$A$5:$A$54,0)),"")</f>
        <v/>
      </c>
      <c r="R355" s="19" t="str">
        <f aca="false">IF(OR(B355="",COUNTIF($B$4:B354,B355)=0),"",LOOKUP(2,1/($B$4:B354=B355),$H$4:H354))</f>
        <v/>
      </c>
      <c r="S355" s="19" t="str">
        <f aca="false">IF(OR(A355="",E355="",J355=""),"",IFERROR(AVERAGEIFS($J$5:$J$504,$E$5:$E$504,E355,$A$5:$A$504,"&gt;="&amp;DATE(YEAR(A355),MONTH(A355),1),$A$5:$A$504,"&lt;="&amp;EOMONTH(A355,0)),""))</f>
        <v/>
      </c>
      <c r="T355" s="19" t="n">
        <f aca="false">IF(K355="",0,F355)</f>
        <v>0</v>
      </c>
      <c r="U355" s="19" t="str">
        <f aca="false">IF(OR(F355="",O355=""),"",IF(F355&gt;O355,"Litros acima do tanque; ",""))&amp;IF(OR(H355="",R355=""),"",IF(H355&lt;=R355,"Odômetro não avançou; ",""))&amp;IF(OR(L355="",P355=""),"",IF(L355&lt;P355,"Consumo abaixo do esperado; ",""))&amp;IF(OR(L355="",Q355=""),"",IF(L355&gt;Q355,"Consumo acima do esperado; ",""))&amp;IF(OR(J355="",S355=""),"",IF(J355&gt;S355*(1+Parâmetros!$B$4),"Preço acima da média do mês; ",""))</f>
        <v/>
      </c>
    </row>
    <row r="356" customFormat="false" ht="15" hidden="false" customHeight="false" outlineLevel="0" collapsed="false">
      <c r="A356" s="11"/>
      <c r="B356" s="10"/>
      <c r="C356" s="10"/>
      <c r="D356" s="10"/>
      <c r="E356" s="10"/>
      <c r="F356" s="12"/>
      <c r="G356" s="12"/>
      <c r="H356" s="13"/>
      <c r="I356" s="10"/>
      <c r="J356" s="14" t="str">
        <f aca="false">IF(OR(F356="",G356="",F356=0),"",G356/F356)</f>
        <v/>
      </c>
      <c r="K356" s="15" t="str">
        <f aca="false">IF(OR(H356="",R356=""),"",IF(H356-R356&lt;=0,"",H356-R356))</f>
        <v/>
      </c>
      <c r="L356" s="16" t="str">
        <f aca="false">IF(OR(K356="",F356="",F356=0),"",K356/F356)</f>
        <v/>
      </c>
      <c r="M356" s="17" t="str">
        <f aca="false">IF(OR(K356="",G356=""),"",G356/K356)</f>
        <v/>
      </c>
      <c r="N356" s="18" t="str">
        <f aca="false">IF(B356="","",IF(COUNTIF(Veículos!$A$5:$A$54,B356)=0,"Placa não cadastrada",IF(U356="","OK",LEFT(U356,LEN(U356)-2))))</f>
        <v/>
      </c>
      <c r="O356" s="19" t="str">
        <f aca="false">IFERROR(INDEX(Veículos!$D$5:$D$54,MATCH(B356,Veículos!$A$5:$A$54,0)),"")</f>
        <v/>
      </c>
      <c r="P356" s="19" t="str">
        <f aca="false">IFERROR(INDEX(Veículos!$E$5:$E$54,MATCH(B356,Veículos!$A$5:$A$54,0)),"")</f>
        <v/>
      </c>
      <c r="Q356" s="19" t="str">
        <f aca="false">IFERROR(INDEX(Veículos!$F$5:$F$54,MATCH(B356,Veículos!$A$5:$A$54,0)),"")</f>
        <v/>
      </c>
      <c r="R356" s="19" t="str">
        <f aca="false">IF(OR(B356="",COUNTIF($B$4:B355,B356)=0),"",LOOKUP(2,1/($B$4:B355=B356),$H$4:H355))</f>
        <v/>
      </c>
      <c r="S356" s="19" t="str">
        <f aca="false">IF(OR(A356="",E356="",J356=""),"",IFERROR(AVERAGEIFS($J$5:$J$504,$E$5:$E$504,E356,$A$5:$A$504,"&gt;="&amp;DATE(YEAR(A356),MONTH(A356),1),$A$5:$A$504,"&lt;="&amp;EOMONTH(A356,0)),""))</f>
        <v/>
      </c>
      <c r="T356" s="19" t="n">
        <f aca="false">IF(K356="",0,F356)</f>
        <v>0</v>
      </c>
      <c r="U356" s="19" t="str">
        <f aca="false">IF(OR(F356="",O356=""),"",IF(F356&gt;O356,"Litros acima do tanque; ",""))&amp;IF(OR(H356="",R356=""),"",IF(H356&lt;=R356,"Odômetro não avançou; ",""))&amp;IF(OR(L356="",P356=""),"",IF(L356&lt;P356,"Consumo abaixo do esperado; ",""))&amp;IF(OR(L356="",Q356=""),"",IF(L356&gt;Q356,"Consumo acima do esperado; ",""))&amp;IF(OR(J356="",S356=""),"",IF(J356&gt;S356*(1+Parâmetros!$B$4),"Preço acima da média do mês; ",""))</f>
        <v/>
      </c>
    </row>
    <row r="357" customFormat="false" ht="15" hidden="false" customHeight="false" outlineLevel="0" collapsed="false">
      <c r="A357" s="11"/>
      <c r="B357" s="10"/>
      <c r="C357" s="10"/>
      <c r="D357" s="10"/>
      <c r="E357" s="10"/>
      <c r="F357" s="12"/>
      <c r="G357" s="12"/>
      <c r="H357" s="13"/>
      <c r="I357" s="10"/>
      <c r="J357" s="14" t="str">
        <f aca="false">IF(OR(F357="",G357="",F357=0),"",G357/F357)</f>
        <v/>
      </c>
      <c r="K357" s="15" t="str">
        <f aca="false">IF(OR(H357="",R357=""),"",IF(H357-R357&lt;=0,"",H357-R357))</f>
        <v/>
      </c>
      <c r="L357" s="16" t="str">
        <f aca="false">IF(OR(K357="",F357="",F357=0),"",K357/F357)</f>
        <v/>
      </c>
      <c r="M357" s="17" t="str">
        <f aca="false">IF(OR(K357="",G357=""),"",G357/K357)</f>
        <v/>
      </c>
      <c r="N357" s="18" t="str">
        <f aca="false">IF(B357="","",IF(COUNTIF(Veículos!$A$5:$A$54,B357)=0,"Placa não cadastrada",IF(U357="","OK",LEFT(U357,LEN(U357)-2))))</f>
        <v/>
      </c>
      <c r="O357" s="19" t="str">
        <f aca="false">IFERROR(INDEX(Veículos!$D$5:$D$54,MATCH(B357,Veículos!$A$5:$A$54,0)),"")</f>
        <v/>
      </c>
      <c r="P357" s="19" t="str">
        <f aca="false">IFERROR(INDEX(Veículos!$E$5:$E$54,MATCH(B357,Veículos!$A$5:$A$54,0)),"")</f>
        <v/>
      </c>
      <c r="Q357" s="19" t="str">
        <f aca="false">IFERROR(INDEX(Veículos!$F$5:$F$54,MATCH(B357,Veículos!$A$5:$A$54,0)),"")</f>
        <v/>
      </c>
      <c r="R357" s="19" t="str">
        <f aca="false">IF(OR(B357="",COUNTIF($B$4:B356,B357)=0),"",LOOKUP(2,1/($B$4:B356=B357),$H$4:H356))</f>
        <v/>
      </c>
      <c r="S357" s="19" t="str">
        <f aca="false">IF(OR(A357="",E357="",J357=""),"",IFERROR(AVERAGEIFS($J$5:$J$504,$E$5:$E$504,E357,$A$5:$A$504,"&gt;="&amp;DATE(YEAR(A357),MONTH(A357),1),$A$5:$A$504,"&lt;="&amp;EOMONTH(A357,0)),""))</f>
        <v/>
      </c>
      <c r="T357" s="19" t="n">
        <f aca="false">IF(K357="",0,F357)</f>
        <v>0</v>
      </c>
      <c r="U357" s="19" t="str">
        <f aca="false">IF(OR(F357="",O357=""),"",IF(F357&gt;O357,"Litros acima do tanque; ",""))&amp;IF(OR(H357="",R357=""),"",IF(H357&lt;=R357,"Odômetro não avançou; ",""))&amp;IF(OR(L357="",P357=""),"",IF(L357&lt;P357,"Consumo abaixo do esperado; ",""))&amp;IF(OR(L357="",Q357=""),"",IF(L357&gt;Q357,"Consumo acima do esperado; ",""))&amp;IF(OR(J357="",S357=""),"",IF(J357&gt;S357*(1+Parâmetros!$B$4),"Preço acima da média do mês; ",""))</f>
        <v/>
      </c>
    </row>
    <row r="358" customFormat="false" ht="15" hidden="false" customHeight="false" outlineLevel="0" collapsed="false">
      <c r="A358" s="11"/>
      <c r="B358" s="10"/>
      <c r="C358" s="10"/>
      <c r="D358" s="10"/>
      <c r="E358" s="10"/>
      <c r="F358" s="12"/>
      <c r="G358" s="12"/>
      <c r="H358" s="13"/>
      <c r="I358" s="10"/>
      <c r="J358" s="14" t="str">
        <f aca="false">IF(OR(F358="",G358="",F358=0),"",G358/F358)</f>
        <v/>
      </c>
      <c r="K358" s="15" t="str">
        <f aca="false">IF(OR(H358="",R358=""),"",IF(H358-R358&lt;=0,"",H358-R358))</f>
        <v/>
      </c>
      <c r="L358" s="16" t="str">
        <f aca="false">IF(OR(K358="",F358="",F358=0),"",K358/F358)</f>
        <v/>
      </c>
      <c r="M358" s="17" t="str">
        <f aca="false">IF(OR(K358="",G358=""),"",G358/K358)</f>
        <v/>
      </c>
      <c r="N358" s="18" t="str">
        <f aca="false">IF(B358="","",IF(COUNTIF(Veículos!$A$5:$A$54,B358)=0,"Placa não cadastrada",IF(U358="","OK",LEFT(U358,LEN(U358)-2))))</f>
        <v/>
      </c>
      <c r="O358" s="19" t="str">
        <f aca="false">IFERROR(INDEX(Veículos!$D$5:$D$54,MATCH(B358,Veículos!$A$5:$A$54,0)),"")</f>
        <v/>
      </c>
      <c r="P358" s="19" t="str">
        <f aca="false">IFERROR(INDEX(Veículos!$E$5:$E$54,MATCH(B358,Veículos!$A$5:$A$54,0)),"")</f>
        <v/>
      </c>
      <c r="Q358" s="19" t="str">
        <f aca="false">IFERROR(INDEX(Veículos!$F$5:$F$54,MATCH(B358,Veículos!$A$5:$A$54,0)),"")</f>
        <v/>
      </c>
      <c r="R358" s="19" t="str">
        <f aca="false">IF(OR(B358="",COUNTIF($B$4:B357,B358)=0),"",LOOKUP(2,1/($B$4:B357=B358),$H$4:H357))</f>
        <v/>
      </c>
      <c r="S358" s="19" t="str">
        <f aca="false">IF(OR(A358="",E358="",J358=""),"",IFERROR(AVERAGEIFS($J$5:$J$504,$E$5:$E$504,E358,$A$5:$A$504,"&gt;="&amp;DATE(YEAR(A358),MONTH(A358),1),$A$5:$A$504,"&lt;="&amp;EOMONTH(A358,0)),""))</f>
        <v/>
      </c>
      <c r="T358" s="19" t="n">
        <f aca="false">IF(K358="",0,F358)</f>
        <v>0</v>
      </c>
      <c r="U358" s="19" t="str">
        <f aca="false">IF(OR(F358="",O358=""),"",IF(F358&gt;O358,"Litros acima do tanque; ",""))&amp;IF(OR(H358="",R358=""),"",IF(H358&lt;=R358,"Odômetro não avançou; ",""))&amp;IF(OR(L358="",P358=""),"",IF(L358&lt;P358,"Consumo abaixo do esperado; ",""))&amp;IF(OR(L358="",Q358=""),"",IF(L358&gt;Q358,"Consumo acima do esperado; ",""))&amp;IF(OR(J358="",S358=""),"",IF(J358&gt;S358*(1+Parâmetros!$B$4),"Preço acima da média do mês; ",""))</f>
        <v/>
      </c>
    </row>
    <row r="359" customFormat="false" ht="15" hidden="false" customHeight="false" outlineLevel="0" collapsed="false">
      <c r="A359" s="11"/>
      <c r="B359" s="10"/>
      <c r="C359" s="10"/>
      <c r="D359" s="10"/>
      <c r="E359" s="10"/>
      <c r="F359" s="12"/>
      <c r="G359" s="12"/>
      <c r="H359" s="13"/>
      <c r="I359" s="10"/>
      <c r="J359" s="14" t="str">
        <f aca="false">IF(OR(F359="",G359="",F359=0),"",G359/F359)</f>
        <v/>
      </c>
      <c r="K359" s="15" t="str">
        <f aca="false">IF(OR(H359="",R359=""),"",IF(H359-R359&lt;=0,"",H359-R359))</f>
        <v/>
      </c>
      <c r="L359" s="16" t="str">
        <f aca="false">IF(OR(K359="",F359="",F359=0),"",K359/F359)</f>
        <v/>
      </c>
      <c r="M359" s="17" t="str">
        <f aca="false">IF(OR(K359="",G359=""),"",G359/K359)</f>
        <v/>
      </c>
      <c r="N359" s="18" t="str">
        <f aca="false">IF(B359="","",IF(COUNTIF(Veículos!$A$5:$A$54,B359)=0,"Placa não cadastrada",IF(U359="","OK",LEFT(U359,LEN(U359)-2))))</f>
        <v/>
      </c>
      <c r="O359" s="19" t="str">
        <f aca="false">IFERROR(INDEX(Veículos!$D$5:$D$54,MATCH(B359,Veículos!$A$5:$A$54,0)),"")</f>
        <v/>
      </c>
      <c r="P359" s="19" t="str">
        <f aca="false">IFERROR(INDEX(Veículos!$E$5:$E$54,MATCH(B359,Veículos!$A$5:$A$54,0)),"")</f>
        <v/>
      </c>
      <c r="Q359" s="19" t="str">
        <f aca="false">IFERROR(INDEX(Veículos!$F$5:$F$54,MATCH(B359,Veículos!$A$5:$A$54,0)),"")</f>
        <v/>
      </c>
      <c r="R359" s="19" t="str">
        <f aca="false">IF(OR(B359="",COUNTIF($B$4:B358,B359)=0),"",LOOKUP(2,1/($B$4:B358=B359),$H$4:H358))</f>
        <v/>
      </c>
      <c r="S359" s="19" t="str">
        <f aca="false">IF(OR(A359="",E359="",J359=""),"",IFERROR(AVERAGEIFS($J$5:$J$504,$E$5:$E$504,E359,$A$5:$A$504,"&gt;="&amp;DATE(YEAR(A359),MONTH(A359),1),$A$5:$A$504,"&lt;="&amp;EOMONTH(A359,0)),""))</f>
        <v/>
      </c>
      <c r="T359" s="19" t="n">
        <f aca="false">IF(K359="",0,F359)</f>
        <v>0</v>
      </c>
      <c r="U359" s="19" t="str">
        <f aca="false">IF(OR(F359="",O359=""),"",IF(F359&gt;O359,"Litros acima do tanque; ",""))&amp;IF(OR(H359="",R359=""),"",IF(H359&lt;=R359,"Odômetro não avançou; ",""))&amp;IF(OR(L359="",P359=""),"",IF(L359&lt;P359,"Consumo abaixo do esperado; ",""))&amp;IF(OR(L359="",Q359=""),"",IF(L359&gt;Q359,"Consumo acima do esperado; ",""))&amp;IF(OR(J359="",S359=""),"",IF(J359&gt;S359*(1+Parâmetros!$B$4),"Preço acima da média do mês; ",""))</f>
        <v/>
      </c>
    </row>
    <row r="360" customFormat="false" ht="15" hidden="false" customHeight="false" outlineLevel="0" collapsed="false">
      <c r="A360" s="11"/>
      <c r="B360" s="10"/>
      <c r="C360" s="10"/>
      <c r="D360" s="10"/>
      <c r="E360" s="10"/>
      <c r="F360" s="12"/>
      <c r="G360" s="12"/>
      <c r="H360" s="13"/>
      <c r="I360" s="10"/>
      <c r="J360" s="14" t="str">
        <f aca="false">IF(OR(F360="",G360="",F360=0),"",G360/F360)</f>
        <v/>
      </c>
      <c r="K360" s="15" t="str">
        <f aca="false">IF(OR(H360="",R360=""),"",IF(H360-R360&lt;=0,"",H360-R360))</f>
        <v/>
      </c>
      <c r="L360" s="16" t="str">
        <f aca="false">IF(OR(K360="",F360="",F360=0),"",K360/F360)</f>
        <v/>
      </c>
      <c r="M360" s="17" t="str">
        <f aca="false">IF(OR(K360="",G360=""),"",G360/K360)</f>
        <v/>
      </c>
      <c r="N360" s="18" t="str">
        <f aca="false">IF(B360="","",IF(COUNTIF(Veículos!$A$5:$A$54,B360)=0,"Placa não cadastrada",IF(U360="","OK",LEFT(U360,LEN(U360)-2))))</f>
        <v/>
      </c>
      <c r="O360" s="19" t="str">
        <f aca="false">IFERROR(INDEX(Veículos!$D$5:$D$54,MATCH(B360,Veículos!$A$5:$A$54,0)),"")</f>
        <v/>
      </c>
      <c r="P360" s="19" t="str">
        <f aca="false">IFERROR(INDEX(Veículos!$E$5:$E$54,MATCH(B360,Veículos!$A$5:$A$54,0)),"")</f>
        <v/>
      </c>
      <c r="Q360" s="19" t="str">
        <f aca="false">IFERROR(INDEX(Veículos!$F$5:$F$54,MATCH(B360,Veículos!$A$5:$A$54,0)),"")</f>
        <v/>
      </c>
      <c r="R360" s="19" t="str">
        <f aca="false">IF(OR(B360="",COUNTIF($B$4:B359,B360)=0),"",LOOKUP(2,1/($B$4:B359=B360),$H$4:H359))</f>
        <v/>
      </c>
      <c r="S360" s="19" t="str">
        <f aca="false">IF(OR(A360="",E360="",J360=""),"",IFERROR(AVERAGEIFS($J$5:$J$504,$E$5:$E$504,E360,$A$5:$A$504,"&gt;="&amp;DATE(YEAR(A360),MONTH(A360),1),$A$5:$A$504,"&lt;="&amp;EOMONTH(A360,0)),""))</f>
        <v/>
      </c>
      <c r="T360" s="19" t="n">
        <f aca="false">IF(K360="",0,F360)</f>
        <v>0</v>
      </c>
      <c r="U360" s="19" t="str">
        <f aca="false">IF(OR(F360="",O360=""),"",IF(F360&gt;O360,"Litros acima do tanque; ",""))&amp;IF(OR(H360="",R360=""),"",IF(H360&lt;=R360,"Odômetro não avançou; ",""))&amp;IF(OR(L360="",P360=""),"",IF(L360&lt;P360,"Consumo abaixo do esperado; ",""))&amp;IF(OR(L360="",Q360=""),"",IF(L360&gt;Q360,"Consumo acima do esperado; ",""))&amp;IF(OR(J360="",S360=""),"",IF(J360&gt;S360*(1+Parâmetros!$B$4),"Preço acima da média do mês; ",""))</f>
        <v/>
      </c>
    </row>
    <row r="361" customFormat="false" ht="15" hidden="false" customHeight="false" outlineLevel="0" collapsed="false">
      <c r="A361" s="11"/>
      <c r="B361" s="10"/>
      <c r="C361" s="10"/>
      <c r="D361" s="10"/>
      <c r="E361" s="10"/>
      <c r="F361" s="12"/>
      <c r="G361" s="12"/>
      <c r="H361" s="13"/>
      <c r="I361" s="10"/>
      <c r="J361" s="14" t="str">
        <f aca="false">IF(OR(F361="",G361="",F361=0),"",G361/F361)</f>
        <v/>
      </c>
      <c r="K361" s="15" t="str">
        <f aca="false">IF(OR(H361="",R361=""),"",IF(H361-R361&lt;=0,"",H361-R361))</f>
        <v/>
      </c>
      <c r="L361" s="16" t="str">
        <f aca="false">IF(OR(K361="",F361="",F361=0),"",K361/F361)</f>
        <v/>
      </c>
      <c r="M361" s="17" t="str">
        <f aca="false">IF(OR(K361="",G361=""),"",G361/K361)</f>
        <v/>
      </c>
      <c r="N361" s="18" t="str">
        <f aca="false">IF(B361="","",IF(COUNTIF(Veículos!$A$5:$A$54,B361)=0,"Placa não cadastrada",IF(U361="","OK",LEFT(U361,LEN(U361)-2))))</f>
        <v/>
      </c>
      <c r="O361" s="19" t="str">
        <f aca="false">IFERROR(INDEX(Veículos!$D$5:$D$54,MATCH(B361,Veículos!$A$5:$A$54,0)),"")</f>
        <v/>
      </c>
      <c r="P361" s="19" t="str">
        <f aca="false">IFERROR(INDEX(Veículos!$E$5:$E$54,MATCH(B361,Veículos!$A$5:$A$54,0)),"")</f>
        <v/>
      </c>
      <c r="Q361" s="19" t="str">
        <f aca="false">IFERROR(INDEX(Veículos!$F$5:$F$54,MATCH(B361,Veículos!$A$5:$A$54,0)),"")</f>
        <v/>
      </c>
      <c r="R361" s="19" t="str">
        <f aca="false">IF(OR(B361="",COUNTIF($B$4:B360,B361)=0),"",LOOKUP(2,1/($B$4:B360=B361),$H$4:H360))</f>
        <v/>
      </c>
      <c r="S361" s="19" t="str">
        <f aca="false">IF(OR(A361="",E361="",J361=""),"",IFERROR(AVERAGEIFS($J$5:$J$504,$E$5:$E$504,E361,$A$5:$A$504,"&gt;="&amp;DATE(YEAR(A361),MONTH(A361),1),$A$5:$A$504,"&lt;="&amp;EOMONTH(A361,0)),""))</f>
        <v/>
      </c>
      <c r="T361" s="19" t="n">
        <f aca="false">IF(K361="",0,F361)</f>
        <v>0</v>
      </c>
      <c r="U361" s="19" t="str">
        <f aca="false">IF(OR(F361="",O361=""),"",IF(F361&gt;O361,"Litros acima do tanque; ",""))&amp;IF(OR(H361="",R361=""),"",IF(H361&lt;=R361,"Odômetro não avançou; ",""))&amp;IF(OR(L361="",P361=""),"",IF(L361&lt;P361,"Consumo abaixo do esperado; ",""))&amp;IF(OR(L361="",Q361=""),"",IF(L361&gt;Q361,"Consumo acima do esperado; ",""))&amp;IF(OR(J361="",S361=""),"",IF(J361&gt;S361*(1+Parâmetros!$B$4),"Preço acima da média do mês; ",""))</f>
        <v/>
      </c>
    </row>
    <row r="362" customFormat="false" ht="15" hidden="false" customHeight="false" outlineLevel="0" collapsed="false">
      <c r="A362" s="11"/>
      <c r="B362" s="10"/>
      <c r="C362" s="10"/>
      <c r="D362" s="10"/>
      <c r="E362" s="10"/>
      <c r="F362" s="12"/>
      <c r="G362" s="12"/>
      <c r="H362" s="13"/>
      <c r="I362" s="10"/>
      <c r="J362" s="14" t="str">
        <f aca="false">IF(OR(F362="",G362="",F362=0),"",G362/F362)</f>
        <v/>
      </c>
      <c r="K362" s="15" t="str">
        <f aca="false">IF(OR(H362="",R362=""),"",IF(H362-R362&lt;=0,"",H362-R362))</f>
        <v/>
      </c>
      <c r="L362" s="16" t="str">
        <f aca="false">IF(OR(K362="",F362="",F362=0),"",K362/F362)</f>
        <v/>
      </c>
      <c r="M362" s="17" t="str">
        <f aca="false">IF(OR(K362="",G362=""),"",G362/K362)</f>
        <v/>
      </c>
      <c r="N362" s="18" t="str">
        <f aca="false">IF(B362="","",IF(COUNTIF(Veículos!$A$5:$A$54,B362)=0,"Placa não cadastrada",IF(U362="","OK",LEFT(U362,LEN(U362)-2))))</f>
        <v/>
      </c>
      <c r="O362" s="19" t="str">
        <f aca="false">IFERROR(INDEX(Veículos!$D$5:$D$54,MATCH(B362,Veículos!$A$5:$A$54,0)),"")</f>
        <v/>
      </c>
      <c r="P362" s="19" t="str">
        <f aca="false">IFERROR(INDEX(Veículos!$E$5:$E$54,MATCH(B362,Veículos!$A$5:$A$54,0)),"")</f>
        <v/>
      </c>
      <c r="Q362" s="19" t="str">
        <f aca="false">IFERROR(INDEX(Veículos!$F$5:$F$54,MATCH(B362,Veículos!$A$5:$A$54,0)),"")</f>
        <v/>
      </c>
      <c r="R362" s="19" t="str">
        <f aca="false">IF(OR(B362="",COUNTIF($B$4:B361,B362)=0),"",LOOKUP(2,1/($B$4:B361=B362),$H$4:H361))</f>
        <v/>
      </c>
      <c r="S362" s="19" t="str">
        <f aca="false">IF(OR(A362="",E362="",J362=""),"",IFERROR(AVERAGEIFS($J$5:$J$504,$E$5:$E$504,E362,$A$5:$A$504,"&gt;="&amp;DATE(YEAR(A362),MONTH(A362),1),$A$5:$A$504,"&lt;="&amp;EOMONTH(A362,0)),""))</f>
        <v/>
      </c>
      <c r="T362" s="19" t="n">
        <f aca="false">IF(K362="",0,F362)</f>
        <v>0</v>
      </c>
      <c r="U362" s="19" t="str">
        <f aca="false">IF(OR(F362="",O362=""),"",IF(F362&gt;O362,"Litros acima do tanque; ",""))&amp;IF(OR(H362="",R362=""),"",IF(H362&lt;=R362,"Odômetro não avançou; ",""))&amp;IF(OR(L362="",P362=""),"",IF(L362&lt;P362,"Consumo abaixo do esperado; ",""))&amp;IF(OR(L362="",Q362=""),"",IF(L362&gt;Q362,"Consumo acima do esperado; ",""))&amp;IF(OR(J362="",S362=""),"",IF(J362&gt;S362*(1+Parâmetros!$B$4),"Preço acima da média do mês; ",""))</f>
        <v/>
      </c>
    </row>
    <row r="363" customFormat="false" ht="15" hidden="false" customHeight="false" outlineLevel="0" collapsed="false">
      <c r="A363" s="11"/>
      <c r="B363" s="10"/>
      <c r="C363" s="10"/>
      <c r="D363" s="10"/>
      <c r="E363" s="10"/>
      <c r="F363" s="12"/>
      <c r="G363" s="12"/>
      <c r="H363" s="13"/>
      <c r="I363" s="10"/>
      <c r="J363" s="14" t="str">
        <f aca="false">IF(OR(F363="",G363="",F363=0),"",G363/F363)</f>
        <v/>
      </c>
      <c r="K363" s="15" t="str">
        <f aca="false">IF(OR(H363="",R363=""),"",IF(H363-R363&lt;=0,"",H363-R363))</f>
        <v/>
      </c>
      <c r="L363" s="16" t="str">
        <f aca="false">IF(OR(K363="",F363="",F363=0),"",K363/F363)</f>
        <v/>
      </c>
      <c r="M363" s="17" t="str">
        <f aca="false">IF(OR(K363="",G363=""),"",G363/K363)</f>
        <v/>
      </c>
      <c r="N363" s="18" t="str">
        <f aca="false">IF(B363="","",IF(COUNTIF(Veículos!$A$5:$A$54,B363)=0,"Placa não cadastrada",IF(U363="","OK",LEFT(U363,LEN(U363)-2))))</f>
        <v/>
      </c>
      <c r="O363" s="19" t="str">
        <f aca="false">IFERROR(INDEX(Veículos!$D$5:$D$54,MATCH(B363,Veículos!$A$5:$A$54,0)),"")</f>
        <v/>
      </c>
      <c r="P363" s="19" t="str">
        <f aca="false">IFERROR(INDEX(Veículos!$E$5:$E$54,MATCH(B363,Veículos!$A$5:$A$54,0)),"")</f>
        <v/>
      </c>
      <c r="Q363" s="19" t="str">
        <f aca="false">IFERROR(INDEX(Veículos!$F$5:$F$54,MATCH(B363,Veículos!$A$5:$A$54,0)),"")</f>
        <v/>
      </c>
      <c r="R363" s="19" t="str">
        <f aca="false">IF(OR(B363="",COUNTIF($B$4:B362,B363)=0),"",LOOKUP(2,1/($B$4:B362=B363),$H$4:H362))</f>
        <v/>
      </c>
      <c r="S363" s="19" t="str">
        <f aca="false">IF(OR(A363="",E363="",J363=""),"",IFERROR(AVERAGEIFS($J$5:$J$504,$E$5:$E$504,E363,$A$5:$A$504,"&gt;="&amp;DATE(YEAR(A363),MONTH(A363),1),$A$5:$A$504,"&lt;="&amp;EOMONTH(A363,0)),""))</f>
        <v/>
      </c>
      <c r="T363" s="19" t="n">
        <f aca="false">IF(K363="",0,F363)</f>
        <v>0</v>
      </c>
      <c r="U363" s="19" t="str">
        <f aca="false">IF(OR(F363="",O363=""),"",IF(F363&gt;O363,"Litros acima do tanque; ",""))&amp;IF(OR(H363="",R363=""),"",IF(H363&lt;=R363,"Odômetro não avançou; ",""))&amp;IF(OR(L363="",P363=""),"",IF(L363&lt;P363,"Consumo abaixo do esperado; ",""))&amp;IF(OR(L363="",Q363=""),"",IF(L363&gt;Q363,"Consumo acima do esperado; ",""))&amp;IF(OR(J363="",S363=""),"",IF(J363&gt;S363*(1+Parâmetros!$B$4),"Preço acima da média do mês; ",""))</f>
        <v/>
      </c>
    </row>
    <row r="364" customFormat="false" ht="15" hidden="false" customHeight="false" outlineLevel="0" collapsed="false">
      <c r="A364" s="11"/>
      <c r="B364" s="10"/>
      <c r="C364" s="10"/>
      <c r="D364" s="10"/>
      <c r="E364" s="10"/>
      <c r="F364" s="12"/>
      <c r="G364" s="12"/>
      <c r="H364" s="13"/>
      <c r="I364" s="10"/>
      <c r="J364" s="14" t="str">
        <f aca="false">IF(OR(F364="",G364="",F364=0),"",G364/F364)</f>
        <v/>
      </c>
      <c r="K364" s="15" t="str">
        <f aca="false">IF(OR(H364="",R364=""),"",IF(H364-R364&lt;=0,"",H364-R364))</f>
        <v/>
      </c>
      <c r="L364" s="16" t="str">
        <f aca="false">IF(OR(K364="",F364="",F364=0),"",K364/F364)</f>
        <v/>
      </c>
      <c r="M364" s="17" t="str">
        <f aca="false">IF(OR(K364="",G364=""),"",G364/K364)</f>
        <v/>
      </c>
      <c r="N364" s="18" t="str">
        <f aca="false">IF(B364="","",IF(COUNTIF(Veículos!$A$5:$A$54,B364)=0,"Placa não cadastrada",IF(U364="","OK",LEFT(U364,LEN(U364)-2))))</f>
        <v/>
      </c>
      <c r="O364" s="19" t="str">
        <f aca="false">IFERROR(INDEX(Veículos!$D$5:$D$54,MATCH(B364,Veículos!$A$5:$A$54,0)),"")</f>
        <v/>
      </c>
      <c r="P364" s="19" t="str">
        <f aca="false">IFERROR(INDEX(Veículos!$E$5:$E$54,MATCH(B364,Veículos!$A$5:$A$54,0)),"")</f>
        <v/>
      </c>
      <c r="Q364" s="19" t="str">
        <f aca="false">IFERROR(INDEX(Veículos!$F$5:$F$54,MATCH(B364,Veículos!$A$5:$A$54,0)),"")</f>
        <v/>
      </c>
      <c r="R364" s="19" t="str">
        <f aca="false">IF(OR(B364="",COUNTIF($B$4:B363,B364)=0),"",LOOKUP(2,1/($B$4:B363=B364),$H$4:H363))</f>
        <v/>
      </c>
      <c r="S364" s="19" t="str">
        <f aca="false">IF(OR(A364="",E364="",J364=""),"",IFERROR(AVERAGEIFS($J$5:$J$504,$E$5:$E$504,E364,$A$5:$A$504,"&gt;="&amp;DATE(YEAR(A364),MONTH(A364),1),$A$5:$A$504,"&lt;="&amp;EOMONTH(A364,0)),""))</f>
        <v/>
      </c>
      <c r="T364" s="19" t="n">
        <f aca="false">IF(K364="",0,F364)</f>
        <v>0</v>
      </c>
      <c r="U364" s="19" t="str">
        <f aca="false">IF(OR(F364="",O364=""),"",IF(F364&gt;O364,"Litros acima do tanque; ",""))&amp;IF(OR(H364="",R364=""),"",IF(H364&lt;=R364,"Odômetro não avançou; ",""))&amp;IF(OR(L364="",P364=""),"",IF(L364&lt;P364,"Consumo abaixo do esperado; ",""))&amp;IF(OR(L364="",Q364=""),"",IF(L364&gt;Q364,"Consumo acima do esperado; ",""))&amp;IF(OR(J364="",S364=""),"",IF(J364&gt;S364*(1+Parâmetros!$B$4),"Preço acima da média do mês; ",""))</f>
        <v/>
      </c>
    </row>
    <row r="365" customFormat="false" ht="15" hidden="false" customHeight="false" outlineLevel="0" collapsed="false">
      <c r="A365" s="11"/>
      <c r="B365" s="10"/>
      <c r="C365" s="10"/>
      <c r="D365" s="10"/>
      <c r="E365" s="10"/>
      <c r="F365" s="12"/>
      <c r="G365" s="12"/>
      <c r="H365" s="13"/>
      <c r="I365" s="10"/>
      <c r="J365" s="14" t="str">
        <f aca="false">IF(OR(F365="",G365="",F365=0),"",G365/F365)</f>
        <v/>
      </c>
      <c r="K365" s="15" t="str">
        <f aca="false">IF(OR(H365="",R365=""),"",IF(H365-R365&lt;=0,"",H365-R365))</f>
        <v/>
      </c>
      <c r="L365" s="16" t="str">
        <f aca="false">IF(OR(K365="",F365="",F365=0),"",K365/F365)</f>
        <v/>
      </c>
      <c r="M365" s="17" t="str">
        <f aca="false">IF(OR(K365="",G365=""),"",G365/K365)</f>
        <v/>
      </c>
      <c r="N365" s="18" t="str">
        <f aca="false">IF(B365="","",IF(COUNTIF(Veículos!$A$5:$A$54,B365)=0,"Placa não cadastrada",IF(U365="","OK",LEFT(U365,LEN(U365)-2))))</f>
        <v/>
      </c>
      <c r="O365" s="19" t="str">
        <f aca="false">IFERROR(INDEX(Veículos!$D$5:$D$54,MATCH(B365,Veículos!$A$5:$A$54,0)),"")</f>
        <v/>
      </c>
      <c r="P365" s="19" t="str">
        <f aca="false">IFERROR(INDEX(Veículos!$E$5:$E$54,MATCH(B365,Veículos!$A$5:$A$54,0)),"")</f>
        <v/>
      </c>
      <c r="Q365" s="19" t="str">
        <f aca="false">IFERROR(INDEX(Veículos!$F$5:$F$54,MATCH(B365,Veículos!$A$5:$A$54,0)),"")</f>
        <v/>
      </c>
      <c r="R365" s="19" t="str">
        <f aca="false">IF(OR(B365="",COUNTIF($B$4:B364,B365)=0),"",LOOKUP(2,1/($B$4:B364=B365),$H$4:H364))</f>
        <v/>
      </c>
      <c r="S365" s="19" t="str">
        <f aca="false">IF(OR(A365="",E365="",J365=""),"",IFERROR(AVERAGEIFS($J$5:$J$504,$E$5:$E$504,E365,$A$5:$A$504,"&gt;="&amp;DATE(YEAR(A365),MONTH(A365),1),$A$5:$A$504,"&lt;="&amp;EOMONTH(A365,0)),""))</f>
        <v/>
      </c>
      <c r="T365" s="19" t="n">
        <f aca="false">IF(K365="",0,F365)</f>
        <v>0</v>
      </c>
      <c r="U365" s="19" t="str">
        <f aca="false">IF(OR(F365="",O365=""),"",IF(F365&gt;O365,"Litros acima do tanque; ",""))&amp;IF(OR(H365="",R365=""),"",IF(H365&lt;=R365,"Odômetro não avançou; ",""))&amp;IF(OR(L365="",P365=""),"",IF(L365&lt;P365,"Consumo abaixo do esperado; ",""))&amp;IF(OR(L365="",Q365=""),"",IF(L365&gt;Q365,"Consumo acima do esperado; ",""))&amp;IF(OR(J365="",S365=""),"",IF(J365&gt;S365*(1+Parâmetros!$B$4),"Preço acima da média do mês; ",""))</f>
        <v/>
      </c>
    </row>
    <row r="366" customFormat="false" ht="15" hidden="false" customHeight="false" outlineLevel="0" collapsed="false">
      <c r="A366" s="11"/>
      <c r="B366" s="10"/>
      <c r="C366" s="10"/>
      <c r="D366" s="10"/>
      <c r="E366" s="10"/>
      <c r="F366" s="12"/>
      <c r="G366" s="12"/>
      <c r="H366" s="13"/>
      <c r="I366" s="10"/>
      <c r="J366" s="14" t="str">
        <f aca="false">IF(OR(F366="",G366="",F366=0),"",G366/F366)</f>
        <v/>
      </c>
      <c r="K366" s="15" t="str">
        <f aca="false">IF(OR(H366="",R366=""),"",IF(H366-R366&lt;=0,"",H366-R366))</f>
        <v/>
      </c>
      <c r="L366" s="16" t="str">
        <f aca="false">IF(OR(K366="",F366="",F366=0),"",K366/F366)</f>
        <v/>
      </c>
      <c r="M366" s="17" t="str">
        <f aca="false">IF(OR(K366="",G366=""),"",G366/K366)</f>
        <v/>
      </c>
      <c r="N366" s="18" t="str">
        <f aca="false">IF(B366="","",IF(COUNTIF(Veículos!$A$5:$A$54,B366)=0,"Placa não cadastrada",IF(U366="","OK",LEFT(U366,LEN(U366)-2))))</f>
        <v/>
      </c>
      <c r="O366" s="19" t="str">
        <f aca="false">IFERROR(INDEX(Veículos!$D$5:$D$54,MATCH(B366,Veículos!$A$5:$A$54,0)),"")</f>
        <v/>
      </c>
      <c r="P366" s="19" t="str">
        <f aca="false">IFERROR(INDEX(Veículos!$E$5:$E$54,MATCH(B366,Veículos!$A$5:$A$54,0)),"")</f>
        <v/>
      </c>
      <c r="Q366" s="19" t="str">
        <f aca="false">IFERROR(INDEX(Veículos!$F$5:$F$54,MATCH(B366,Veículos!$A$5:$A$54,0)),"")</f>
        <v/>
      </c>
      <c r="R366" s="19" t="str">
        <f aca="false">IF(OR(B366="",COUNTIF($B$4:B365,B366)=0),"",LOOKUP(2,1/($B$4:B365=B366),$H$4:H365))</f>
        <v/>
      </c>
      <c r="S366" s="19" t="str">
        <f aca="false">IF(OR(A366="",E366="",J366=""),"",IFERROR(AVERAGEIFS($J$5:$J$504,$E$5:$E$504,E366,$A$5:$A$504,"&gt;="&amp;DATE(YEAR(A366),MONTH(A366),1),$A$5:$A$504,"&lt;="&amp;EOMONTH(A366,0)),""))</f>
        <v/>
      </c>
      <c r="T366" s="19" t="n">
        <f aca="false">IF(K366="",0,F366)</f>
        <v>0</v>
      </c>
      <c r="U366" s="19" t="str">
        <f aca="false">IF(OR(F366="",O366=""),"",IF(F366&gt;O366,"Litros acima do tanque; ",""))&amp;IF(OR(H366="",R366=""),"",IF(H366&lt;=R366,"Odômetro não avançou; ",""))&amp;IF(OR(L366="",P366=""),"",IF(L366&lt;P366,"Consumo abaixo do esperado; ",""))&amp;IF(OR(L366="",Q366=""),"",IF(L366&gt;Q366,"Consumo acima do esperado; ",""))&amp;IF(OR(J366="",S366=""),"",IF(J366&gt;S366*(1+Parâmetros!$B$4),"Preço acima da média do mês; ",""))</f>
        <v/>
      </c>
    </row>
    <row r="367" customFormat="false" ht="15" hidden="false" customHeight="false" outlineLevel="0" collapsed="false">
      <c r="A367" s="11"/>
      <c r="B367" s="10"/>
      <c r="C367" s="10"/>
      <c r="D367" s="10"/>
      <c r="E367" s="10"/>
      <c r="F367" s="12"/>
      <c r="G367" s="12"/>
      <c r="H367" s="13"/>
      <c r="I367" s="10"/>
      <c r="J367" s="14" t="str">
        <f aca="false">IF(OR(F367="",G367="",F367=0),"",G367/F367)</f>
        <v/>
      </c>
      <c r="K367" s="15" t="str">
        <f aca="false">IF(OR(H367="",R367=""),"",IF(H367-R367&lt;=0,"",H367-R367))</f>
        <v/>
      </c>
      <c r="L367" s="16" t="str">
        <f aca="false">IF(OR(K367="",F367="",F367=0),"",K367/F367)</f>
        <v/>
      </c>
      <c r="M367" s="17" t="str">
        <f aca="false">IF(OR(K367="",G367=""),"",G367/K367)</f>
        <v/>
      </c>
      <c r="N367" s="18" t="str">
        <f aca="false">IF(B367="","",IF(COUNTIF(Veículos!$A$5:$A$54,B367)=0,"Placa não cadastrada",IF(U367="","OK",LEFT(U367,LEN(U367)-2))))</f>
        <v/>
      </c>
      <c r="O367" s="19" t="str">
        <f aca="false">IFERROR(INDEX(Veículos!$D$5:$D$54,MATCH(B367,Veículos!$A$5:$A$54,0)),"")</f>
        <v/>
      </c>
      <c r="P367" s="19" t="str">
        <f aca="false">IFERROR(INDEX(Veículos!$E$5:$E$54,MATCH(B367,Veículos!$A$5:$A$54,0)),"")</f>
        <v/>
      </c>
      <c r="Q367" s="19" t="str">
        <f aca="false">IFERROR(INDEX(Veículos!$F$5:$F$54,MATCH(B367,Veículos!$A$5:$A$54,0)),"")</f>
        <v/>
      </c>
      <c r="R367" s="19" t="str">
        <f aca="false">IF(OR(B367="",COUNTIF($B$4:B366,B367)=0),"",LOOKUP(2,1/($B$4:B366=B367),$H$4:H366))</f>
        <v/>
      </c>
      <c r="S367" s="19" t="str">
        <f aca="false">IF(OR(A367="",E367="",J367=""),"",IFERROR(AVERAGEIFS($J$5:$J$504,$E$5:$E$504,E367,$A$5:$A$504,"&gt;="&amp;DATE(YEAR(A367),MONTH(A367),1),$A$5:$A$504,"&lt;="&amp;EOMONTH(A367,0)),""))</f>
        <v/>
      </c>
      <c r="T367" s="19" t="n">
        <f aca="false">IF(K367="",0,F367)</f>
        <v>0</v>
      </c>
      <c r="U367" s="19" t="str">
        <f aca="false">IF(OR(F367="",O367=""),"",IF(F367&gt;O367,"Litros acima do tanque; ",""))&amp;IF(OR(H367="",R367=""),"",IF(H367&lt;=R367,"Odômetro não avançou; ",""))&amp;IF(OR(L367="",P367=""),"",IF(L367&lt;P367,"Consumo abaixo do esperado; ",""))&amp;IF(OR(L367="",Q367=""),"",IF(L367&gt;Q367,"Consumo acima do esperado; ",""))&amp;IF(OR(J367="",S367=""),"",IF(J367&gt;S367*(1+Parâmetros!$B$4),"Preço acima da média do mês; ",""))</f>
        <v/>
      </c>
    </row>
    <row r="368" customFormat="false" ht="15" hidden="false" customHeight="false" outlineLevel="0" collapsed="false">
      <c r="A368" s="11"/>
      <c r="B368" s="10"/>
      <c r="C368" s="10"/>
      <c r="D368" s="10"/>
      <c r="E368" s="10"/>
      <c r="F368" s="12"/>
      <c r="G368" s="12"/>
      <c r="H368" s="13"/>
      <c r="I368" s="10"/>
      <c r="J368" s="14" t="str">
        <f aca="false">IF(OR(F368="",G368="",F368=0),"",G368/F368)</f>
        <v/>
      </c>
      <c r="K368" s="15" t="str">
        <f aca="false">IF(OR(H368="",R368=""),"",IF(H368-R368&lt;=0,"",H368-R368))</f>
        <v/>
      </c>
      <c r="L368" s="16" t="str">
        <f aca="false">IF(OR(K368="",F368="",F368=0),"",K368/F368)</f>
        <v/>
      </c>
      <c r="M368" s="17" t="str">
        <f aca="false">IF(OR(K368="",G368=""),"",G368/K368)</f>
        <v/>
      </c>
      <c r="N368" s="18" t="str">
        <f aca="false">IF(B368="","",IF(COUNTIF(Veículos!$A$5:$A$54,B368)=0,"Placa não cadastrada",IF(U368="","OK",LEFT(U368,LEN(U368)-2))))</f>
        <v/>
      </c>
      <c r="O368" s="19" t="str">
        <f aca="false">IFERROR(INDEX(Veículos!$D$5:$D$54,MATCH(B368,Veículos!$A$5:$A$54,0)),"")</f>
        <v/>
      </c>
      <c r="P368" s="19" t="str">
        <f aca="false">IFERROR(INDEX(Veículos!$E$5:$E$54,MATCH(B368,Veículos!$A$5:$A$54,0)),"")</f>
        <v/>
      </c>
      <c r="Q368" s="19" t="str">
        <f aca="false">IFERROR(INDEX(Veículos!$F$5:$F$54,MATCH(B368,Veículos!$A$5:$A$54,0)),"")</f>
        <v/>
      </c>
      <c r="R368" s="19" t="str">
        <f aca="false">IF(OR(B368="",COUNTIF($B$4:B367,B368)=0),"",LOOKUP(2,1/($B$4:B367=B368),$H$4:H367))</f>
        <v/>
      </c>
      <c r="S368" s="19" t="str">
        <f aca="false">IF(OR(A368="",E368="",J368=""),"",IFERROR(AVERAGEIFS($J$5:$J$504,$E$5:$E$504,E368,$A$5:$A$504,"&gt;="&amp;DATE(YEAR(A368),MONTH(A368),1),$A$5:$A$504,"&lt;="&amp;EOMONTH(A368,0)),""))</f>
        <v/>
      </c>
      <c r="T368" s="19" t="n">
        <f aca="false">IF(K368="",0,F368)</f>
        <v>0</v>
      </c>
      <c r="U368" s="19" t="str">
        <f aca="false">IF(OR(F368="",O368=""),"",IF(F368&gt;O368,"Litros acima do tanque; ",""))&amp;IF(OR(H368="",R368=""),"",IF(H368&lt;=R368,"Odômetro não avançou; ",""))&amp;IF(OR(L368="",P368=""),"",IF(L368&lt;P368,"Consumo abaixo do esperado; ",""))&amp;IF(OR(L368="",Q368=""),"",IF(L368&gt;Q368,"Consumo acima do esperado; ",""))&amp;IF(OR(J368="",S368=""),"",IF(J368&gt;S368*(1+Parâmetros!$B$4),"Preço acima da média do mês; ",""))</f>
        <v/>
      </c>
    </row>
    <row r="369" customFormat="false" ht="15" hidden="false" customHeight="false" outlineLevel="0" collapsed="false">
      <c r="A369" s="11"/>
      <c r="B369" s="10"/>
      <c r="C369" s="10"/>
      <c r="D369" s="10"/>
      <c r="E369" s="10"/>
      <c r="F369" s="12"/>
      <c r="G369" s="12"/>
      <c r="H369" s="13"/>
      <c r="I369" s="10"/>
      <c r="J369" s="14" t="str">
        <f aca="false">IF(OR(F369="",G369="",F369=0),"",G369/F369)</f>
        <v/>
      </c>
      <c r="K369" s="15" t="str">
        <f aca="false">IF(OR(H369="",R369=""),"",IF(H369-R369&lt;=0,"",H369-R369))</f>
        <v/>
      </c>
      <c r="L369" s="16" t="str">
        <f aca="false">IF(OR(K369="",F369="",F369=0),"",K369/F369)</f>
        <v/>
      </c>
      <c r="M369" s="17" t="str">
        <f aca="false">IF(OR(K369="",G369=""),"",G369/K369)</f>
        <v/>
      </c>
      <c r="N369" s="18" t="str">
        <f aca="false">IF(B369="","",IF(COUNTIF(Veículos!$A$5:$A$54,B369)=0,"Placa não cadastrada",IF(U369="","OK",LEFT(U369,LEN(U369)-2))))</f>
        <v/>
      </c>
      <c r="O369" s="19" t="str">
        <f aca="false">IFERROR(INDEX(Veículos!$D$5:$D$54,MATCH(B369,Veículos!$A$5:$A$54,0)),"")</f>
        <v/>
      </c>
      <c r="P369" s="19" t="str">
        <f aca="false">IFERROR(INDEX(Veículos!$E$5:$E$54,MATCH(B369,Veículos!$A$5:$A$54,0)),"")</f>
        <v/>
      </c>
      <c r="Q369" s="19" t="str">
        <f aca="false">IFERROR(INDEX(Veículos!$F$5:$F$54,MATCH(B369,Veículos!$A$5:$A$54,0)),"")</f>
        <v/>
      </c>
      <c r="R369" s="19" t="str">
        <f aca="false">IF(OR(B369="",COUNTIF($B$4:B368,B369)=0),"",LOOKUP(2,1/($B$4:B368=B369),$H$4:H368))</f>
        <v/>
      </c>
      <c r="S369" s="19" t="str">
        <f aca="false">IF(OR(A369="",E369="",J369=""),"",IFERROR(AVERAGEIFS($J$5:$J$504,$E$5:$E$504,E369,$A$5:$A$504,"&gt;="&amp;DATE(YEAR(A369),MONTH(A369),1),$A$5:$A$504,"&lt;="&amp;EOMONTH(A369,0)),""))</f>
        <v/>
      </c>
      <c r="T369" s="19" t="n">
        <f aca="false">IF(K369="",0,F369)</f>
        <v>0</v>
      </c>
      <c r="U369" s="19" t="str">
        <f aca="false">IF(OR(F369="",O369=""),"",IF(F369&gt;O369,"Litros acima do tanque; ",""))&amp;IF(OR(H369="",R369=""),"",IF(H369&lt;=R369,"Odômetro não avançou; ",""))&amp;IF(OR(L369="",P369=""),"",IF(L369&lt;P369,"Consumo abaixo do esperado; ",""))&amp;IF(OR(L369="",Q369=""),"",IF(L369&gt;Q369,"Consumo acima do esperado; ",""))&amp;IF(OR(J369="",S369=""),"",IF(J369&gt;S369*(1+Parâmetros!$B$4),"Preço acima da média do mês; ",""))</f>
        <v/>
      </c>
    </row>
    <row r="370" customFormat="false" ht="15" hidden="false" customHeight="false" outlineLevel="0" collapsed="false">
      <c r="A370" s="11"/>
      <c r="B370" s="10"/>
      <c r="C370" s="10"/>
      <c r="D370" s="10"/>
      <c r="E370" s="10"/>
      <c r="F370" s="12"/>
      <c r="G370" s="12"/>
      <c r="H370" s="13"/>
      <c r="I370" s="10"/>
      <c r="J370" s="14" t="str">
        <f aca="false">IF(OR(F370="",G370="",F370=0),"",G370/F370)</f>
        <v/>
      </c>
      <c r="K370" s="15" t="str">
        <f aca="false">IF(OR(H370="",R370=""),"",IF(H370-R370&lt;=0,"",H370-R370))</f>
        <v/>
      </c>
      <c r="L370" s="16" t="str">
        <f aca="false">IF(OR(K370="",F370="",F370=0),"",K370/F370)</f>
        <v/>
      </c>
      <c r="M370" s="17" t="str">
        <f aca="false">IF(OR(K370="",G370=""),"",G370/K370)</f>
        <v/>
      </c>
      <c r="N370" s="18" t="str">
        <f aca="false">IF(B370="","",IF(COUNTIF(Veículos!$A$5:$A$54,B370)=0,"Placa não cadastrada",IF(U370="","OK",LEFT(U370,LEN(U370)-2))))</f>
        <v/>
      </c>
      <c r="O370" s="19" t="str">
        <f aca="false">IFERROR(INDEX(Veículos!$D$5:$D$54,MATCH(B370,Veículos!$A$5:$A$54,0)),"")</f>
        <v/>
      </c>
      <c r="P370" s="19" t="str">
        <f aca="false">IFERROR(INDEX(Veículos!$E$5:$E$54,MATCH(B370,Veículos!$A$5:$A$54,0)),"")</f>
        <v/>
      </c>
      <c r="Q370" s="19" t="str">
        <f aca="false">IFERROR(INDEX(Veículos!$F$5:$F$54,MATCH(B370,Veículos!$A$5:$A$54,0)),"")</f>
        <v/>
      </c>
      <c r="R370" s="19" t="str">
        <f aca="false">IF(OR(B370="",COUNTIF($B$4:B369,B370)=0),"",LOOKUP(2,1/($B$4:B369=B370),$H$4:H369))</f>
        <v/>
      </c>
      <c r="S370" s="19" t="str">
        <f aca="false">IF(OR(A370="",E370="",J370=""),"",IFERROR(AVERAGEIFS($J$5:$J$504,$E$5:$E$504,E370,$A$5:$A$504,"&gt;="&amp;DATE(YEAR(A370),MONTH(A370),1),$A$5:$A$504,"&lt;="&amp;EOMONTH(A370,0)),""))</f>
        <v/>
      </c>
      <c r="T370" s="19" t="n">
        <f aca="false">IF(K370="",0,F370)</f>
        <v>0</v>
      </c>
      <c r="U370" s="19" t="str">
        <f aca="false">IF(OR(F370="",O370=""),"",IF(F370&gt;O370,"Litros acima do tanque; ",""))&amp;IF(OR(H370="",R370=""),"",IF(H370&lt;=R370,"Odômetro não avançou; ",""))&amp;IF(OR(L370="",P370=""),"",IF(L370&lt;P370,"Consumo abaixo do esperado; ",""))&amp;IF(OR(L370="",Q370=""),"",IF(L370&gt;Q370,"Consumo acima do esperado; ",""))&amp;IF(OR(J370="",S370=""),"",IF(J370&gt;S370*(1+Parâmetros!$B$4),"Preço acima da média do mês; ",""))</f>
        <v/>
      </c>
    </row>
    <row r="371" customFormat="false" ht="15" hidden="false" customHeight="false" outlineLevel="0" collapsed="false">
      <c r="A371" s="11"/>
      <c r="B371" s="10"/>
      <c r="C371" s="10"/>
      <c r="D371" s="10"/>
      <c r="E371" s="10"/>
      <c r="F371" s="12"/>
      <c r="G371" s="12"/>
      <c r="H371" s="13"/>
      <c r="I371" s="10"/>
      <c r="J371" s="14" t="str">
        <f aca="false">IF(OR(F371="",G371="",F371=0),"",G371/F371)</f>
        <v/>
      </c>
      <c r="K371" s="15" t="str">
        <f aca="false">IF(OR(H371="",R371=""),"",IF(H371-R371&lt;=0,"",H371-R371))</f>
        <v/>
      </c>
      <c r="L371" s="16" t="str">
        <f aca="false">IF(OR(K371="",F371="",F371=0),"",K371/F371)</f>
        <v/>
      </c>
      <c r="M371" s="17" t="str">
        <f aca="false">IF(OR(K371="",G371=""),"",G371/K371)</f>
        <v/>
      </c>
      <c r="N371" s="18" t="str">
        <f aca="false">IF(B371="","",IF(COUNTIF(Veículos!$A$5:$A$54,B371)=0,"Placa não cadastrada",IF(U371="","OK",LEFT(U371,LEN(U371)-2))))</f>
        <v/>
      </c>
      <c r="O371" s="19" t="str">
        <f aca="false">IFERROR(INDEX(Veículos!$D$5:$D$54,MATCH(B371,Veículos!$A$5:$A$54,0)),"")</f>
        <v/>
      </c>
      <c r="P371" s="19" t="str">
        <f aca="false">IFERROR(INDEX(Veículos!$E$5:$E$54,MATCH(B371,Veículos!$A$5:$A$54,0)),"")</f>
        <v/>
      </c>
      <c r="Q371" s="19" t="str">
        <f aca="false">IFERROR(INDEX(Veículos!$F$5:$F$54,MATCH(B371,Veículos!$A$5:$A$54,0)),"")</f>
        <v/>
      </c>
      <c r="R371" s="19" t="str">
        <f aca="false">IF(OR(B371="",COUNTIF($B$4:B370,B371)=0),"",LOOKUP(2,1/($B$4:B370=B371),$H$4:H370))</f>
        <v/>
      </c>
      <c r="S371" s="19" t="str">
        <f aca="false">IF(OR(A371="",E371="",J371=""),"",IFERROR(AVERAGEIFS($J$5:$J$504,$E$5:$E$504,E371,$A$5:$A$504,"&gt;="&amp;DATE(YEAR(A371),MONTH(A371),1),$A$5:$A$504,"&lt;="&amp;EOMONTH(A371,0)),""))</f>
        <v/>
      </c>
      <c r="T371" s="19" t="n">
        <f aca="false">IF(K371="",0,F371)</f>
        <v>0</v>
      </c>
      <c r="U371" s="19" t="str">
        <f aca="false">IF(OR(F371="",O371=""),"",IF(F371&gt;O371,"Litros acima do tanque; ",""))&amp;IF(OR(H371="",R371=""),"",IF(H371&lt;=R371,"Odômetro não avançou; ",""))&amp;IF(OR(L371="",P371=""),"",IF(L371&lt;P371,"Consumo abaixo do esperado; ",""))&amp;IF(OR(L371="",Q371=""),"",IF(L371&gt;Q371,"Consumo acima do esperado; ",""))&amp;IF(OR(J371="",S371=""),"",IF(J371&gt;S371*(1+Parâmetros!$B$4),"Preço acima da média do mês; ",""))</f>
        <v/>
      </c>
    </row>
    <row r="372" customFormat="false" ht="15" hidden="false" customHeight="false" outlineLevel="0" collapsed="false">
      <c r="A372" s="11"/>
      <c r="B372" s="10"/>
      <c r="C372" s="10"/>
      <c r="D372" s="10"/>
      <c r="E372" s="10"/>
      <c r="F372" s="12"/>
      <c r="G372" s="12"/>
      <c r="H372" s="13"/>
      <c r="I372" s="10"/>
      <c r="J372" s="14" t="str">
        <f aca="false">IF(OR(F372="",G372="",F372=0),"",G372/F372)</f>
        <v/>
      </c>
      <c r="K372" s="15" t="str">
        <f aca="false">IF(OR(H372="",R372=""),"",IF(H372-R372&lt;=0,"",H372-R372))</f>
        <v/>
      </c>
      <c r="L372" s="16" t="str">
        <f aca="false">IF(OR(K372="",F372="",F372=0),"",K372/F372)</f>
        <v/>
      </c>
      <c r="M372" s="17" t="str">
        <f aca="false">IF(OR(K372="",G372=""),"",G372/K372)</f>
        <v/>
      </c>
      <c r="N372" s="18" t="str">
        <f aca="false">IF(B372="","",IF(COUNTIF(Veículos!$A$5:$A$54,B372)=0,"Placa não cadastrada",IF(U372="","OK",LEFT(U372,LEN(U372)-2))))</f>
        <v/>
      </c>
      <c r="O372" s="19" t="str">
        <f aca="false">IFERROR(INDEX(Veículos!$D$5:$D$54,MATCH(B372,Veículos!$A$5:$A$54,0)),"")</f>
        <v/>
      </c>
      <c r="P372" s="19" t="str">
        <f aca="false">IFERROR(INDEX(Veículos!$E$5:$E$54,MATCH(B372,Veículos!$A$5:$A$54,0)),"")</f>
        <v/>
      </c>
      <c r="Q372" s="19" t="str">
        <f aca="false">IFERROR(INDEX(Veículos!$F$5:$F$54,MATCH(B372,Veículos!$A$5:$A$54,0)),"")</f>
        <v/>
      </c>
      <c r="R372" s="19" t="str">
        <f aca="false">IF(OR(B372="",COUNTIF($B$4:B371,B372)=0),"",LOOKUP(2,1/($B$4:B371=B372),$H$4:H371))</f>
        <v/>
      </c>
      <c r="S372" s="19" t="str">
        <f aca="false">IF(OR(A372="",E372="",J372=""),"",IFERROR(AVERAGEIFS($J$5:$J$504,$E$5:$E$504,E372,$A$5:$A$504,"&gt;="&amp;DATE(YEAR(A372),MONTH(A372),1),$A$5:$A$504,"&lt;="&amp;EOMONTH(A372,0)),""))</f>
        <v/>
      </c>
      <c r="T372" s="19" t="n">
        <f aca="false">IF(K372="",0,F372)</f>
        <v>0</v>
      </c>
      <c r="U372" s="19" t="str">
        <f aca="false">IF(OR(F372="",O372=""),"",IF(F372&gt;O372,"Litros acima do tanque; ",""))&amp;IF(OR(H372="",R372=""),"",IF(H372&lt;=R372,"Odômetro não avançou; ",""))&amp;IF(OR(L372="",P372=""),"",IF(L372&lt;P372,"Consumo abaixo do esperado; ",""))&amp;IF(OR(L372="",Q372=""),"",IF(L372&gt;Q372,"Consumo acima do esperado; ",""))&amp;IF(OR(J372="",S372=""),"",IF(J372&gt;S372*(1+Parâmetros!$B$4),"Preço acima da média do mês; ",""))</f>
        <v/>
      </c>
    </row>
    <row r="373" customFormat="false" ht="15" hidden="false" customHeight="false" outlineLevel="0" collapsed="false">
      <c r="A373" s="11"/>
      <c r="B373" s="10"/>
      <c r="C373" s="10"/>
      <c r="D373" s="10"/>
      <c r="E373" s="10"/>
      <c r="F373" s="12"/>
      <c r="G373" s="12"/>
      <c r="H373" s="13"/>
      <c r="I373" s="10"/>
      <c r="J373" s="14" t="str">
        <f aca="false">IF(OR(F373="",G373="",F373=0),"",G373/F373)</f>
        <v/>
      </c>
      <c r="K373" s="15" t="str">
        <f aca="false">IF(OR(H373="",R373=""),"",IF(H373-R373&lt;=0,"",H373-R373))</f>
        <v/>
      </c>
      <c r="L373" s="16" t="str">
        <f aca="false">IF(OR(K373="",F373="",F373=0),"",K373/F373)</f>
        <v/>
      </c>
      <c r="M373" s="17" t="str">
        <f aca="false">IF(OR(K373="",G373=""),"",G373/K373)</f>
        <v/>
      </c>
      <c r="N373" s="18" t="str">
        <f aca="false">IF(B373="","",IF(COUNTIF(Veículos!$A$5:$A$54,B373)=0,"Placa não cadastrada",IF(U373="","OK",LEFT(U373,LEN(U373)-2))))</f>
        <v/>
      </c>
      <c r="O373" s="19" t="str">
        <f aca="false">IFERROR(INDEX(Veículos!$D$5:$D$54,MATCH(B373,Veículos!$A$5:$A$54,0)),"")</f>
        <v/>
      </c>
      <c r="P373" s="19" t="str">
        <f aca="false">IFERROR(INDEX(Veículos!$E$5:$E$54,MATCH(B373,Veículos!$A$5:$A$54,0)),"")</f>
        <v/>
      </c>
      <c r="Q373" s="19" t="str">
        <f aca="false">IFERROR(INDEX(Veículos!$F$5:$F$54,MATCH(B373,Veículos!$A$5:$A$54,0)),"")</f>
        <v/>
      </c>
      <c r="R373" s="19" t="str">
        <f aca="false">IF(OR(B373="",COUNTIF($B$4:B372,B373)=0),"",LOOKUP(2,1/($B$4:B372=B373),$H$4:H372))</f>
        <v/>
      </c>
      <c r="S373" s="19" t="str">
        <f aca="false">IF(OR(A373="",E373="",J373=""),"",IFERROR(AVERAGEIFS($J$5:$J$504,$E$5:$E$504,E373,$A$5:$A$504,"&gt;="&amp;DATE(YEAR(A373),MONTH(A373),1),$A$5:$A$504,"&lt;="&amp;EOMONTH(A373,0)),""))</f>
        <v/>
      </c>
      <c r="T373" s="19" t="n">
        <f aca="false">IF(K373="",0,F373)</f>
        <v>0</v>
      </c>
      <c r="U373" s="19" t="str">
        <f aca="false">IF(OR(F373="",O373=""),"",IF(F373&gt;O373,"Litros acima do tanque; ",""))&amp;IF(OR(H373="",R373=""),"",IF(H373&lt;=R373,"Odômetro não avançou; ",""))&amp;IF(OR(L373="",P373=""),"",IF(L373&lt;P373,"Consumo abaixo do esperado; ",""))&amp;IF(OR(L373="",Q373=""),"",IF(L373&gt;Q373,"Consumo acima do esperado; ",""))&amp;IF(OR(J373="",S373=""),"",IF(J373&gt;S373*(1+Parâmetros!$B$4),"Preço acima da média do mês; ",""))</f>
        <v/>
      </c>
    </row>
    <row r="374" customFormat="false" ht="15" hidden="false" customHeight="false" outlineLevel="0" collapsed="false">
      <c r="A374" s="11"/>
      <c r="B374" s="10"/>
      <c r="C374" s="10"/>
      <c r="D374" s="10"/>
      <c r="E374" s="10"/>
      <c r="F374" s="12"/>
      <c r="G374" s="12"/>
      <c r="H374" s="13"/>
      <c r="I374" s="10"/>
      <c r="J374" s="14" t="str">
        <f aca="false">IF(OR(F374="",G374="",F374=0),"",G374/F374)</f>
        <v/>
      </c>
      <c r="K374" s="15" t="str">
        <f aca="false">IF(OR(H374="",R374=""),"",IF(H374-R374&lt;=0,"",H374-R374))</f>
        <v/>
      </c>
      <c r="L374" s="16" t="str">
        <f aca="false">IF(OR(K374="",F374="",F374=0),"",K374/F374)</f>
        <v/>
      </c>
      <c r="M374" s="17" t="str">
        <f aca="false">IF(OR(K374="",G374=""),"",G374/K374)</f>
        <v/>
      </c>
      <c r="N374" s="18" t="str">
        <f aca="false">IF(B374="","",IF(COUNTIF(Veículos!$A$5:$A$54,B374)=0,"Placa não cadastrada",IF(U374="","OK",LEFT(U374,LEN(U374)-2))))</f>
        <v/>
      </c>
      <c r="O374" s="19" t="str">
        <f aca="false">IFERROR(INDEX(Veículos!$D$5:$D$54,MATCH(B374,Veículos!$A$5:$A$54,0)),"")</f>
        <v/>
      </c>
      <c r="P374" s="19" t="str">
        <f aca="false">IFERROR(INDEX(Veículos!$E$5:$E$54,MATCH(B374,Veículos!$A$5:$A$54,0)),"")</f>
        <v/>
      </c>
      <c r="Q374" s="19" t="str">
        <f aca="false">IFERROR(INDEX(Veículos!$F$5:$F$54,MATCH(B374,Veículos!$A$5:$A$54,0)),"")</f>
        <v/>
      </c>
      <c r="R374" s="19" t="str">
        <f aca="false">IF(OR(B374="",COUNTIF($B$4:B373,B374)=0),"",LOOKUP(2,1/($B$4:B373=B374),$H$4:H373))</f>
        <v/>
      </c>
      <c r="S374" s="19" t="str">
        <f aca="false">IF(OR(A374="",E374="",J374=""),"",IFERROR(AVERAGEIFS($J$5:$J$504,$E$5:$E$504,E374,$A$5:$A$504,"&gt;="&amp;DATE(YEAR(A374),MONTH(A374),1),$A$5:$A$504,"&lt;="&amp;EOMONTH(A374,0)),""))</f>
        <v/>
      </c>
      <c r="T374" s="19" t="n">
        <f aca="false">IF(K374="",0,F374)</f>
        <v>0</v>
      </c>
      <c r="U374" s="19" t="str">
        <f aca="false">IF(OR(F374="",O374=""),"",IF(F374&gt;O374,"Litros acima do tanque; ",""))&amp;IF(OR(H374="",R374=""),"",IF(H374&lt;=R374,"Odômetro não avançou; ",""))&amp;IF(OR(L374="",P374=""),"",IF(L374&lt;P374,"Consumo abaixo do esperado; ",""))&amp;IF(OR(L374="",Q374=""),"",IF(L374&gt;Q374,"Consumo acima do esperado; ",""))&amp;IF(OR(J374="",S374=""),"",IF(J374&gt;S374*(1+Parâmetros!$B$4),"Preço acima da média do mês; ",""))</f>
        <v/>
      </c>
    </row>
    <row r="375" customFormat="false" ht="15" hidden="false" customHeight="false" outlineLevel="0" collapsed="false">
      <c r="A375" s="11"/>
      <c r="B375" s="10"/>
      <c r="C375" s="10"/>
      <c r="D375" s="10"/>
      <c r="E375" s="10"/>
      <c r="F375" s="12"/>
      <c r="G375" s="12"/>
      <c r="H375" s="13"/>
      <c r="I375" s="10"/>
      <c r="J375" s="14" t="str">
        <f aca="false">IF(OR(F375="",G375="",F375=0),"",G375/F375)</f>
        <v/>
      </c>
      <c r="K375" s="15" t="str">
        <f aca="false">IF(OR(H375="",R375=""),"",IF(H375-R375&lt;=0,"",H375-R375))</f>
        <v/>
      </c>
      <c r="L375" s="16" t="str">
        <f aca="false">IF(OR(K375="",F375="",F375=0),"",K375/F375)</f>
        <v/>
      </c>
      <c r="M375" s="17" t="str">
        <f aca="false">IF(OR(K375="",G375=""),"",G375/K375)</f>
        <v/>
      </c>
      <c r="N375" s="18" t="str">
        <f aca="false">IF(B375="","",IF(COUNTIF(Veículos!$A$5:$A$54,B375)=0,"Placa não cadastrada",IF(U375="","OK",LEFT(U375,LEN(U375)-2))))</f>
        <v/>
      </c>
      <c r="O375" s="19" t="str">
        <f aca="false">IFERROR(INDEX(Veículos!$D$5:$D$54,MATCH(B375,Veículos!$A$5:$A$54,0)),"")</f>
        <v/>
      </c>
      <c r="P375" s="19" t="str">
        <f aca="false">IFERROR(INDEX(Veículos!$E$5:$E$54,MATCH(B375,Veículos!$A$5:$A$54,0)),"")</f>
        <v/>
      </c>
      <c r="Q375" s="19" t="str">
        <f aca="false">IFERROR(INDEX(Veículos!$F$5:$F$54,MATCH(B375,Veículos!$A$5:$A$54,0)),"")</f>
        <v/>
      </c>
      <c r="R375" s="19" t="str">
        <f aca="false">IF(OR(B375="",COUNTIF($B$4:B374,B375)=0),"",LOOKUP(2,1/($B$4:B374=B375),$H$4:H374))</f>
        <v/>
      </c>
      <c r="S375" s="19" t="str">
        <f aca="false">IF(OR(A375="",E375="",J375=""),"",IFERROR(AVERAGEIFS($J$5:$J$504,$E$5:$E$504,E375,$A$5:$A$504,"&gt;="&amp;DATE(YEAR(A375),MONTH(A375),1),$A$5:$A$504,"&lt;="&amp;EOMONTH(A375,0)),""))</f>
        <v/>
      </c>
      <c r="T375" s="19" t="n">
        <f aca="false">IF(K375="",0,F375)</f>
        <v>0</v>
      </c>
      <c r="U375" s="19" t="str">
        <f aca="false">IF(OR(F375="",O375=""),"",IF(F375&gt;O375,"Litros acima do tanque; ",""))&amp;IF(OR(H375="",R375=""),"",IF(H375&lt;=R375,"Odômetro não avançou; ",""))&amp;IF(OR(L375="",P375=""),"",IF(L375&lt;P375,"Consumo abaixo do esperado; ",""))&amp;IF(OR(L375="",Q375=""),"",IF(L375&gt;Q375,"Consumo acima do esperado; ",""))&amp;IF(OR(J375="",S375=""),"",IF(J375&gt;S375*(1+Parâmetros!$B$4),"Preço acima da média do mês; ",""))</f>
        <v/>
      </c>
    </row>
    <row r="376" customFormat="false" ht="15" hidden="false" customHeight="false" outlineLevel="0" collapsed="false">
      <c r="A376" s="11"/>
      <c r="B376" s="10"/>
      <c r="C376" s="10"/>
      <c r="D376" s="10"/>
      <c r="E376" s="10"/>
      <c r="F376" s="12"/>
      <c r="G376" s="12"/>
      <c r="H376" s="13"/>
      <c r="I376" s="10"/>
      <c r="J376" s="14" t="str">
        <f aca="false">IF(OR(F376="",G376="",F376=0),"",G376/F376)</f>
        <v/>
      </c>
      <c r="K376" s="15" t="str">
        <f aca="false">IF(OR(H376="",R376=""),"",IF(H376-R376&lt;=0,"",H376-R376))</f>
        <v/>
      </c>
      <c r="L376" s="16" t="str">
        <f aca="false">IF(OR(K376="",F376="",F376=0),"",K376/F376)</f>
        <v/>
      </c>
      <c r="M376" s="17" t="str">
        <f aca="false">IF(OR(K376="",G376=""),"",G376/K376)</f>
        <v/>
      </c>
      <c r="N376" s="18" t="str">
        <f aca="false">IF(B376="","",IF(COUNTIF(Veículos!$A$5:$A$54,B376)=0,"Placa não cadastrada",IF(U376="","OK",LEFT(U376,LEN(U376)-2))))</f>
        <v/>
      </c>
      <c r="O376" s="19" t="str">
        <f aca="false">IFERROR(INDEX(Veículos!$D$5:$D$54,MATCH(B376,Veículos!$A$5:$A$54,0)),"")</f>
        <v/>
      </c>
      <c r="P376" s="19" t="str">
        <f aca="false">IFERROR(INDEX(Veículos!$E$5:$E$54,MATCH(B376,Veículos!$A$5:$A$54,0)),"")</f>
        <v/>
      </c>
      <c r="Q376" s="19" t="str">
        <f aca="false">IFERROR(INDEX(Veículos!$F$5:$F$54,MATCH(B376,Veículos!$A$5:$A$54,0)),"")</f>
        <v/>
      </c>
      <c r="R376" s="19" t="str">
        <f aca="false">IF(OR(B376="",COUNTIF($B$4:B375,B376)=0),"",LOOKUP(2,1/($B$4:B375=B376),$H$4:H375))</f>
        <v/>
      </c>
      <c r="S376" s="19" t="str">
        <f aca="false">IF(OR(A376="",E376="",J376=""),"",IFERROR(AVERAGEIFS($J$5:$J$504,$E$5:$E$504,E376,$A$5:$A$504,"&gt;="&amp;DATE(YEAR(A376),MONTH(A376),1),$A$5:$A$504,"&lt;="&amp;EOMONTH(A376,0)),""))</f>
        <v/>
      </c>
      <c r="T376" s="19" t="n">
        <f aca="false">IF(K376="",0,F376)</f>
        <v>0</v>
      </c>
      <c r="U376" s="19" t="str">
        <f aca="false">IF(OR(F376="",O376=""),"",IF(F376&gt;O376,"Litros acima do tanque; ",""))&amp;IF(OR(H376="",R376=""),"",IF(H376&lt;=R376,"Odômetro não avançou; ",""))&amp;IF(OR(L376="",P376=""),"",IF(L376&lt;P376,"Consumo abaixo do esperado; ",""))&amp;IF(OR(L376="",Q376=""),"",IF(L376&gt;Q376,"Consumo acima do esperado; ",""))&amp;IF(OR(J376="",S376=""),"",IF(J376&gt;S376*(1+Parâmetros!$B$4),"Preço acima da média do mês; ",""))</f>
        <v/>
      </c>
    </row>
    <row r="377" customFormat="false" ht="15" hidden="false" customHeight="false" outlineLevel="0" collapsed="false">
      <c r="A377" s="11"/>
      <c r="B377" s="10"/>
      <c r="C377" s="10"/>
      <c r="D377" s="10"/>
      <c r="E377" s="10"/>
      <c r="F377" s="12"/>
      <c r="G377" s="12"/>
      <c r="H377" s="13"/>
      <c r="I377" s="10"/>
      <c r="J377" s="14" t="str">
        <f aca="false">IF(OR(F377="",G377="",F377=0),"",G377/F377)</f>
        <v/>
      </c>
      <c r="K377" s="15" t="str">
        <f aca="false">IF(OR(H377="",R377=""),"",IF(H377-R377&lt;=0,"",H377-R377))</f>
        <v/>
      </c>
      <c r="L377" s="16" t="str">
        <f aca="false">IF(OR(K377="",F377="",F377=0),"",K377/F377)</f>
        <v/>
      </c>
      <c r="M377" s="17" t="str">
        <f aca="false">IF(OR(K377="",G377=""),"",G377/K377)</f>
        <v/>
      </c>
      <c r="N377" s="18" t="str">
        <f aca="false">IF(B377="","",IF(COUNTIF(Veículos!$A$5:$A$54,B377)=0,"Placa não cadastrada",IF(U377="","OK",LEFT(U377,LEN(U377)-2))))</f>
        <v/>
      </c>
      <c r="O377" s="19" t="str">
        <f aca="false">IFERROR(INDEX(Veículos!$D$5:$D$54,MATCH(B377,Veículos!$A$5:$A$54,0)),"")</f>
        <v/>
      </c>
      <c r="P377" s="19" t="str">
        <f aca="false">IFERROR(INDEX(Veículos!$E$5:$E$54,MATCH(B377,Veículos!$A$5:$A$54,0)),"")</f>
        <v/>
      </c>
      <c r="Q377" s="19" t="str">
        <f aca="false">IFERROR(INDEX(Veículos!$F$5:$F$54,MATCH(B377,Veículos!$A$5:$A$54,0)),"")</f>
        <v/>
      </c>
      <c r="R377" s="19" t="str">
        <f aca="false">IF(OR(B377="",COUNTIF($B$4:B376,B377)=0),"",LOOKUP(2,1/($B$4:B376=B377),$H$4:H376))</f>
        <v/>
      </c>
      <c r="S377" s="19" t="str">
        <f aca="false">IF(OR(A377="",E377="",J377=""),"",IFERROR(AVERAGEIFS($J$5:$J$504,$E$5:$E$504,E377,$A$5:$A$504,"&gt;="&amp;DATE(YEAR(A377),MONTH(A377),1),$A$5:$A$504,"&lt;="&amp;EOMONTH(A377,0)),""))</f>
        <v/>
      </c>
      <c r="T377" s="19" t="n">
        <f aca="false">IF(K377="",0,F377)</f>
        <v>0</v>
      </c>
      <c r="U377" s="19" t="str">
        <f aca="false">IF(OR(F377="",O377=""),"",IF(F377&gt;O377,"Litros acima do tanque; ",""))&amp;IF(OR(H377="",R377=""),"",IF(H377&lt;=R377,"Odômetro não avançou; ",""))&amp;IF(OR(L377="",P377=""),"",IF(L377&lt;P377,"Consumo abaixo do esperado; ",""))&amp;IF(OR(L377="",Q377=""),"",IF(L377&gt;Q377,"Consumo acima do esperado; ",""))&amp;IF(OR(J377="",S377=""),"",IF(J377&gt;S377*(1+Parâmetros!$B$4),"Preço acima da média do mês; ",""))</f>
        <v/>
      </c>
    </row>
    <row r="378" customFormat="false" ht="15" hidden="false" customHeight="false" outlineLevel="0" collapsed="false">
      <c r="A378" s="11"/>
      <c r="B378" s="10"/>
      <c r="C378" s="10"/>
      <c r="D378" s="10"/>
      <c r="E378" s="10"/>
      <c r="F378" s="12"/>
      <c r="G378" s="12"/>
      <c r="H378" s="13"/>
      <c r="I378" s="10"/>
      <c r="J378" s="14" t="str">
        <f aca="false">IF(OR(F378="",G378="",F378=0),"",G378/F378)</f>
        <v/>
      </c>
      <c r="K378" s="15" t="str">
        <f aca="false">IF(OR(H378="",R378=""),"",IF(H378-R378&lt;=0,"",H378-R378))</f>
        <v/>
      </c>
      <c r="L378" s="16" t="str">
        <f aca="false">IF(OR(K378="",F378="",F378=0),"",K378/F378)</f>
        <v/>
      </c>
      <c r="M378" s="17" t="str">
        <f aca="false">IF(OR(K378="",G378=""),"",G378/K378)</f>
        <v/>
      </c>
      <c r="N378" s="18" t="str">
        <f aca="false">IF(B378="","",IF(COUNTIF(Veículos!$A$5:$A$54,B378)=0,"Placa não cadastrada",IF(U378="","OK",LEFT(U378,LEN(U378)-2))))</f>
        <v/>
      </c>
      <c r="O378" s="19" t="str">
        <f aca="false">IFERROR(INDEX(Veículos!$D$5:$D$54,MATCH(B378,Veículos!$A$5:$A$54,0)),"")</f>
        <v/>
      </c>
      <c r="P378" s="19" t="str">
        <f aca="false">IFERROR(INDEX(Veículos!$E$5:$E$54,MATCH(B378,Veículos!$A$5:$A$54,0)),"")</f>
        <v/>
      </c>
      <c r="Q378" s="19" t="str">
        <f aca="false">IFERROR(INDEX(Veículos!$F$5:$F$54,MATCH(B378,Veículos!$A$5:$A$54,0)),"")</f>
        <v/>
      </c>
      <c r="R378" s="19" t="str">
        <f aca="false">IF(OR(B378="",COUNTIF($B$4:B377,B378)=0),"",LOOKUP(2,1/($B$4:B377=B378),$H$4:H377))</f>
        <v/>
      </c>
      <c r="S378" s="19" t="str">
        <f aca="false">IF(OR(A378="",E378="",J378=""),"",IFERROR(AVERAGEIFS($J$5:$J$504,$E$5:$E$504,E378,$A$5:$A$504,"&gt;="&amp;DATE(YEAR(A378),MONTH(A378),1),$A$5:$A$504,"&lt;="&amp;EOMONTH(A378,0)),""))</f>
        <v/>
      </c>
      <c r="T378" s="19" t="n">
        <f aca="false">IF(K378="",0,F378)</f>
        <v>0</v>
      </c>
      <c r="U378" s="19" t="str">
        <f aca="false">IF(OR(F378="",O378=""),"",IF(F378&gt;O378,"Litros acima do tanque; ",""))&amp;IF(OR(H378="",R378=""),"",IF(H378&lt;=R378,"Odômetro não avançou; ",""))&amp;IF(OR(L378="",P378=""),"",IF(L378&lt;P378,"Consumo abaixo do esperado; ",""))&amp;IF(OR(L378="",Q378=""),"",IF(L378&gt;Q378,"Consumo acima do esperado; ",""))&amp;IF(OR(J378="",S378=""),"",IF(J378&gt;S378*(1+Parâmetros!$B$4),"Preço acima da média do mês; ",""))</f>
        <v/>
      </c>
    </row>
    <row r="379" customFormat="false" ht="15" hidden="false" customHeight="false" outlineLevel="0" collapsed="false">
      <c r="A379" s="11"/>
      <c r="B379" s="10"/>
      <c r="C379" s="10"/>
      <c r="D379" s="10"/>
      <c r="E379" s="10"/>
      <c r="F379" s="12"/>
      <c r="G379" s="12"/>
      <c r="H379" s="13"/>
      <c r="I379" s="10"/>
      <c r="J379" s="14" t="str">
        <f aca="false">IF(OR(F379="",G379="",F379=0),"",G379/F379)</f>
        <v/>
      </c>
      <c r="K379" s="15" t="str">
        <f aca="false">IF(OR(H379="",R379=""),"",IF(H379-R379&lt;=0,"",H379-R379))</f>
        <v/>
      </c>
      <c r="L379" s="16" t="str">
        <f aca="false">IF(OR(K379="",F379="",F379=0),"",K379/F379)</f>
        <v/>
      </c>
      <c r="M379" s="17" t="str">
        <f aca="false">IF(OR(K379="",G379=""),"",G379/K379)</f>
        <v/>
      </c>
      <c r="N379" s="18" t="str">
        <f aca="false">IF(B379="","",IF(COUNTIF(Veículos!$A$5:$A$54,B379)=0,"Placa não cadastrada",IF(U379="","OK",LEFT(U379,LEN(U379)-2))))</f>
        <v/>
      </c>
      <c r="O379" s="19" t="str">
        <f aca="false">IFERROR(INDEX(Veículos!$D$5:$D$54,MATCH(B379,Veículos!$A$5:$A$54,0)),"")</f>
        <v/>
      </c>
      <c r="P379" s="19" t="str">
        <f aca="false">IFERROR(INDEX(Veículos!$E$5:$E$54,MATCH(B379,Veículos!$A$5:$A$54,0)),"")</f>
        <v/>
      </c>
      <c r="Q379" s="19" t="str">
        <f aca="false">IFERROR(INDEX(Veículos!$F$5:$F$54,MATCH(B379,Veículos!$A$5:$A$54,0)),"")</f>
        <v/>
      </c>
      <c r="R379" s="19" t="str">
        <f aca="false">IF(OR(B379="",COUNTIF($B$4:B378,B379)=0),"",LOOKUP(2,1/($B$4:B378=B379),$H$4:H378))</f>
        <v/>
      </c>
      <c r="S379" s="19" t="str">
        <f aca="false">IF(OR(A379="",E379="",J379=""),"",IFERROR(AVERAGEIFS($J$5:$J$504,$E$5:$E$504,E379,$A$5:$A$504,"&gt;="&amp;DATE(YEAR(A379),MONTH(A379),1),$A$5:$A$504,"&lt;="&amp;EOMONTH(A379,0)),""))</f>
        <v/>
      </c>
      <c r="T379" s="19" t="n">
        <f aca="false">IF(K379="",0,F379)</f>
        <v>0</v>
      </c>
      <c r="U379" s="19" t="str">
        <f aca="false">IF(OR(F379="",O379=""),"",IF(F379&gt;O379,"Litros acima do tanque; ",""))&amp;IF(OR(H379="",R379=""),"",IF(H379&lt;=R379,"Odômetro não avançou; ",""))&amp;IF(OR(L379="",P379=""),"",IF(L379&lt;P379,"Consumo abaixo do esperado; ",""))&amp;IF(OR(L379="",Q379=""),"",IF(L379&gt;Q379,"Consumo acima do esperado; ",""))&amp;IF(OR(J379="",S379=""),"",IF(J379&gt;S379*(1+Parâmetros!$B$4),"Preço acima da média do mês; ",""))</f>
        <v/>
      </c>
    </row>
    <row r="380" customFormat="false" ht="15" hidden="false" customHeight="false" outlineLevel="0" collapsed="false">
      <c r="A380" s="11"/>
      <c r="B380" s="10"/>
      <c r="C380" s="10"/>
      <c r="D380" s="10"/>
      <c r="E380" s="10"/>
      <c r="F380" s="12"/>
      <c r="G380" s="12"/>
      <c r="H380" s="13"/>
      <c r="I380" s="10"/>
      <c r="J380" s="14" t="str">
        <f aca="false">IF(OR(F380="",G380="",F380=0),"",G380/F380)</f>
        <v/>
      </c>
      <c r="K380" s="15" t="str">
        <f aca="false">IF(OR(H380="",R380=""),"",IF(H380-R380&lt;=0,"",H380-R380))</f>
        <v/>
      </c>
      <c r="L380" s="16" t="str">
        <f aca="false">IF(OR(K380="",F380="",F380=0),"",K380/F380)</f>
        <v/>
      </c>
      <c r="M380" s="17" t="str">
        <f aca="false">IF(OR(K380="",G380=""),"",G380/K380)</f>
        <v/>
      </c>
      <c r="N380" s="18" t="str">
        <f aca="false">IF(B380="","",IF(COUNTIF(Veículos!$A$5:$A$54,B380)=0,"Placa não cadastrada",IF(U380="","OK",LEFT(U380,LEN(U380)-2))))</f>
        <v/>
      </c>
      <c r="O380" s="19" t="str">
        <f aca="false">IFERROR(INDEX(Veículos!$D$5:$D$54,MATCH(B380,Veículos!$A$5:$A$54,0)),"")</f>
        <v/>
      </c>
      <c r="P380" s="19" t="str">
        <f aca="false">IFERROR(INDEX(Veículos!$E$5:$E$54,MATCH(B380,Veículos!$A$5:$A$54,0)),"")</f>
        <v/>
      </c>
      <c r="Q380" s="19" t="str">
        <f aca="false">IFERROR(INDEX(Veículos!$F$5:$F$54,MATCH(B380,Veículos!$A$5:$A$54,0)),"")</f>
        <v/>
      </c>
      <c r="R380" s="19" t="str">
        <f aca="false">IF(OR(B380="",COUNTIF($B$4:B379,B380)=0),"",LOOKUP(2,1/($B$4:B379=B380),$H$4:H379))</f>
        <v/>
      </c>
      <c r="S380" s="19" t="str">
        <f aca="false">IF(OR(A380="",E380="",J380=""),"",IFERROR(AVERAGEIFS($J$5:$J$504,$E$5:$E$504,E380,$A$5:$A$504,"&gt;="&amp;DATE(YEAR(A380),MONTH(A380),1),$A$5:$A$504,"&lt;="&amp;EOMONTH(A380,0)),""))</f>
        <v/>
      </c>
      <c r="T380" s="19" t="n">
        <f aca="false">IF(K380="",0,F380)</f>
        <v>0</v>
      </c>
      <c r="U380" s="19" t="str">
        <f aca="false">IF(OR(F380="",O380=""),"",IF(F380&gt;O380,"Litros acima do tanque; ",""))&amp;IF(OR(H380="",R380=""),"",IF(H380&lt;=R380,"Odômetro não avançou; ",""))&amp;IF(OR(L380="",P380=""),"",IF(L380&lt;P380,"Consumo abaixo do esperado; ",""))&amp;IF(OR(L380="",Q380=""),"",IF(L380&gt;Q380,"Consumo acima do esperado; ",""))&amp;IF(OR(J380="",S380=""),"",IF(J380&gt;S380*(1+Parâmetros!$B$4),"Preço acima da média do mês; ",""))</f>
        <v/>
      </c>
    </row>
    <row r="381" customFormat="false" ht="15" hidden="false" customHeight="false" outlineLevel="0" collapsed="false">
      <c r="A381" s="11"/>
      <c r="B381" s="10"/>
      <c r="C381" s="10"/>
      <c r="D381" s="10"/>
      <c r="E381" s="10"/>
      <c r="F381" s="12"/>
      <c r="G381" s="12"/>
      <c r="H381" s="13"/>
      <c r="I381" s="10"/>
      <c r="J381" s="14" t="str">
        <f aca="false">IF(OR(F381="",G381="",F381=0),"",G381/F381)</f>
        <v/>
      </c>
      <c r="K381" s="15" t="str">
        <f aca="false">IF(OR(H381="",R381=""),"",IF(H381-R381&lt;=0,"",H381-R381))</f>
        <v/>
      </c>
      <c r="L381" s="16" t="str">
        <f aca="false">IF(OR(K381="",F381="",F381=0),"",K381/F381)</f>
        <v/>
      </c>
      <c r="M381" s="17" t="str">
        <f aca="false">IF(OR(K381="",G381=""),"",G381/K381)</f>
        <v/>
      </c>
      <c r="N381" s="18" t="str">
        <f aca="false">IF(B381="","",IF(COUNTIF(Veículos!$A$5:$A$54,B381)=0,"Placa não cadastrada",IF(U381="","OK",LEFT(U381,LEN(U381)-2))))</f>
        <v/>
      </c>
      <c r="O381" s="19" t="str">
        <f aca="false">IFERROR(INDEX(Veículos!$D$5:$D$54,MATCH(B381,Veículos!$A$5:$A$54,0)),"")</f>
        <v/>
      </c>
      <c r="P381" s="19" t="str">
        <f aca="false">IFERROR(INDEX(Veículos!$E$5:$E$54,MATCH(B381,Veículos!$A$5:$A$54,0)),"")</f>
        <v/>
      </c>
      <c r="Q381" s="19" t="str">
        <f aca="false">IFERROR(INDEX(Veículos!$F$5:$F$54,MATCH(B381,Veículos!$A$5:$A$54,0)),"")</f>
        <v/>
      </c>
      <c r="R381" s="19" t="str">
        <f aca="false">IF(OR(B381="",COUNTIF($B$4:B380,B381)=0),"",LOOKUP(2,1/($B$4:B380=B381),$H$4:H380))</f>
        <v/>
      </c>
      <c r="S381" s="19" t="str">
        <f aca="false">IF(OR(A381="",E381="",J381=""),"",IFERROR(AVERAGEIFS($J$5:$J$504,$E$5:$E$504,E381,$A$5:$A$504,"&gt;="&amp;DATE(YEAR(A381),MONTH(A381),1),$A$5:$A$504,"&lt;="&amp;EOMONTH(A381,0)),""))</f>
        <v/>
      </c>
      <c r="T381" s="19" t="n">
        <f aca="false">IF(K381="",0,F381)</f>
        <v>0</v>
      </c>
      <c r="U381" s="19" t="str">
        <f aca="false">IF(OR(F381="",O381=""),"",IF(F381&gt;O381,"Litros acima do tanque; ",""))&amp;IF(OR(H381="",R381=""),"",IF(H381&lt;=R381,"Odômetro não avançou; ",""))&amp;IF(OR(L381="",P381=""),"",IF(L381&lt;P381,"Consumo abaixo do esperado; ",""))&amp;IF(OR(L381="",Q381=""),"",IF(L381&gt;Q381,"Consumo acima do esperado; ",""))&amp;IF(OR(J381="",S381=""),"",IF(J381&gt;S381*(1+Parâmetros!$B$4),"Preço acima da média do mês; ",""))</f>
        <v/>
      </c>
    </row>
    <row r="382" customFormat="false" ht="15" hidden="false" customHeight="false" outlineLevel="0" collapsed="false">
      <c r="A382" s="11"/>
      <c r="B382" s="10"/>
      <c r="C382" s="10"/>
      <c r="D382" s="10"/>
      <c r="E382" s="10"/>
      <c r="F382" s="12"/>
      <c r="G382" s="12"/>
      <c r="H382" s="13"/>
      <c r="I382" s="10"/>
      <c r="J382" s="14" t="str">
        <f aca="false">IF(OR(F382="",G382="",F382=0),"",G382/F382)</f>
        <v/>
      </c>
      <c r="K382" s="15" t="str">
        <f aca="false">IF(OR(H382="",R382=""),"",IF(H382-R382&lt;=0,"",H382-R382))</f>
        <v/>
      </c>
      <c r="L382" s="16" t="str">
        <f aca="false">IF(OR(K382="",F382="",F382=0),"",K382/F382)</f>
        <v/>
      </c>
      <c r="M382" s="17" t="str">
        <f aca="false">IF(OR(K382="",G382=""),"",G382/K382)</f>
        <v/>
      </c>
      <c r="N382" s="18" t="str">
        <f aca="false">IF(B382="","",IF(COUNTIF(Veículos!$A$5:$A$54,B382)=0,"Placa não cadastrada",IF(U382="","OK",LEFT(U382,LEN(U382)-2))))</f>
        <v/>
      </c>
      <c r="O382" s="19" t="str">
        <f aca="false">IFERROR(INDEX(Veículos!$D$5:$D$54,MATCH(B382,Veículos!$A$5:$A$54,0)),"")</f>
        <v/>
      </c>
      <c r="P382" s="19" t="str">
        <f aca="false">IFERROR(INDEX(Veículos!$E$5:$E$54,MATCH(B382,Veículos!$A$5:$A$54,0)),"")</f>
        <v/>
      </c>
      <c r="Q382" s="19" t="str">
        <f aca="false">IFERROR(INDEX(Veículos!$F$5:$F$54,MATCH(B382,Veículos!$A$5:$A$54,0)),"")</f>
        <v/>
      </c>
      <c r="R382" s="19" t="str">
        <f aca="false">IF(OR(B382="",COUNTIF($B$4:B381,B382)=0),"",LOOKUP(2,1/($B$4:B381=B382),$H$4:H381))</f>
        <v/>
      </c>
      <c r="S382" s="19" t="str">
        <f aca="false">IF(OR(A382="",E382="",J382=""),"",IFERROR(AVERAGEIFS($J$5:$J$504,$E$5:$E$504,E382,$A$5:$A$504,"&gt;="&amp;DATE(YEAR(A382),MONTH(A382),1),$A$5:$A$504,"&lt;="&amp;EOMONTH(A382,0)),""))</f>
        <v/>
      </c>
      <c r="T382" s="19" t="n">
        <f aca="false">IF(K382="",0,F382)</f>
        <v>0</v>
      </c>
      <c r="U382" s="19" t="str">
        <f aca="false">IF(OR(F382="",O382=""),"",IF(F382&gt;O382,"Litros acima do tanque; ",""))&amp;IF(OR(H382="",R382=""),"",IF(H382&lt;=R382,"Odômetro não avançou; ",""))&amp;IF(OR(L382="",P382=""),"",IF(L382&lt;P382,"Consumo abaixo do esperado; ",""))&amp;IF(OR(L382="",Q382=""),"",IF(L382&gt;Q382,"Consumo acima do esperado; ",""))&amp;IF(OR(J382="",S382=""),"",IF(J382&gt;S382*(1+Parâmetros!$B$4),"Preço acima da média do mês; ",""))</f>
        <v/>
      </c>
    </row>
    <row r="383" customFormat="false" ht="15" hidden="false" customHeight="false" outlineLevel="0" collapsed="false">
      <c r="A383" s="11"/>
      <c r="B383" s="10"/>
      <c r="C383" s="10"/>
      <c r="D383" s="10"/>
      <c r="E383" s="10"/>
      <c r="F383" s="12"/>
      <c r="G383" s="12"/>
      <c r="H383" s="13"/>
      <c r="I383" s="10"/>
      <c r="J383" s="14" t="str">
        <f aca="false">IF(OR(F383="",G383="",F383=0),"",G383/F383)</f>
        <v/>
      </c>
      <c r="K383" s="15" t="str">
        <f aca="false">IF(OR(H383="",R383=""),"",IF(H383-R383&lt;=0,"",H383-R383))</f>
        <v/>
      </c>
      <c r="L383" s="16" t="str">
        <f aca="false">IF(OR(K383="",F383="",F383=0),"",K383/F383)</f>
        <v/>
      </c>
      <c r="M383" s="17" t="str">
        <f aca="false">IF(OR(K383="",G383=""),"",G383/K383)</f>
        <v/>
      </c>
      <c r="N383" s="18" t="str">
        <f aca="false">IF(B383="","",IF(COUNTIF(Veículos!$A$5:$A$54,B383)=0,"Placa não cadastrada",IF(U383="","OK",LEFT(U383,LEN(U383)-2))))</f>
        <v/>
      </c>
      <c r="O383" s="19" t="str">
        <f aca="false">IFERROR(INDEX(Veículos!$D$5:$D$54,MATCH(B383,Veículos!$A$5:$A$54,0)),"")</f>
        <v/>
      </c>
      <c r="P383" s="19" t="str">
        <f aca="false">IFERROR(INDEX(Veículos!$E$5:$E$54,MATCH(B383,Veículos!$A$5:$A$54,0)),"")</f>
        <v/>
      </c>
      <c r="Q383" s="19" t="str">
        <f aca="false">IFERROR(INDEX(Veículos!$F$5:$F$54,MATCH(B383,Veículos!$A$5:$A$54,0)),"")</f>
        <v/>
      </c>
      <c r="R383" s="19" t="str">
        <f aca="false">IF(OR(B383="",COUNTIF($B$4:B382,B383)=0),"",LOOKUP(2,1/($B$4:B382=B383),$H$4:H382))</f>
        <v/>
      </c>
      <c r="S383" s="19" t="str">
        <f aca="false">IF(OR(A383="",E383="",J383=""),"",IFERROR(AVERAGEIFS($J$5:$J$504,$E$5:$E$504,E383,$A$5:$A$504,"&gt;="&amp;DATE(YEAR(A383),MONTH(A383),1),$A$5:$A$504,"&lt;="&amp;EOMONTH(A383,0)),""))</f>
        <v/>
      </c>
      <c r="T383" s="19" t="n">
        <f aca="false">IF(K383="",0,F383)</f>
        <v>0</v>
      </c>
      <c r="U383" s="19" t="str">
        <f aca="false">IF(OR(F383="",O383=""),"",IF(F383&gt;O383,"Litros acima do tanque; ",""))&amp;IF(OR(H383="",R383=""),"",IF(H383&lt;=R383,"Odômetro não avançou; ",""))&amp;IF(OR(L383="",P383=""),"",IF(L383&lt;P383,"Consumo abaixo do esperado; ",""))&amp;IF(OR(L383="",Q383=""),"",IF(L383&gt;Q383,"Consumo acima do esperado; ",""))&amp;IF(OR(J383="",S383=""),"",IF(J383&gt;S383*(1+Parâmetros!$B$4),"Preço acima da média do mês; ",""))</f>
        <v/>
      </c>
    </row>
    <row r="384" customFormat="false" ht="15" hidden="false" customHeight="false" outlineLevel="0" collapsed="false">
      <c r="A384" s="11"/>
      <c r="B384" s="10"/>
      <c r="C384" s="10"/>
      <c r="D384" s="10"/>
      <c r="E384" s="10"/>
      <c r="F384" s="12"/>
      <c r="G384" s="12"/>
      <c r="H384" s="13"/>
      <c r="I384" s="10"/>
      <c r="J384" s="14" t="str">
        <f aca="false">IF(OR(F384="",G384="",F384=0),"",G384/F384)</f>
        <v/>
      </c>
      <c r="K384" s="15" t="str">
        <f aca="false">IF(OR(H384="",R384=""),"",IF(H384-R384&lt;=0,"",H384-R384))</f>
        <v/>
      </c>
      <c r="L384" s="16" t="str">
        <f aca="false">IF(OR(K384="",F384="",F384=0),"",K384/F384)</f>
        <v/>
      </c>
      <c r="M384" s="17" t="str">
        <f aca="false">IF(OR(K384="",G384=""),"",G384/K384)</f>
        <v/>
      </c>
      <c r="N384" s="18" t="str">
        <f aca="false">IF(B384="","",IF(COUNTIF(Veículos!$A$5:$A$54,B384)=0,"Placa não cadastrada",IF(U384="","OK",LEFT(U384,LEN(U384)-2))))</f>
        <v/>
      </c>
      <c r="O384" s="19" t="str">
        <f aca="false">IFERROR(INDEX(Veículos!$D$5:$D$54,MATCH(B384,Veículos!$A$5:$A$54,0)),"")</f>
        <v/>
      </c>
      <c r="P384" s="19" t="str">
        <f aca="false">IFERROR(INDEX(Veículos!$E$5:$E$54,MATCH(B384,Veículos!$A$5:$A$54,0)),"")</f>
        <v/>
      </c>
      <c r="Q384" s="19" t="str">
        <f aca="false">IFERROR(INDEX(Veículos!$F$5:$F$54,MATCH(B384,Veículos!$A$5:$A$54,0)),"")</f>
        <v/>
      </c>
      <c r="R384" s="19" t="str">
        <f aca="false">IF(OR(B384="",COUNTIF($B$4:B383,B384)=0),"",LOOKUP(2,1/($B$4:B383=B384),$H$4:H383))</f>
        <v/>
      </c>
      <c r="S384" s="19" t="str">
        <f aca="false">IF(OR(A384="",E384="",J384=""),"",IFERROR(AVERAGEIFS($J$5:$J$504,$E$5:$E$504,E384,$A$5:$A$504,"&gt;="&amp;DATE(YEAR(A384),MONTH(A384),1),$A$5:$A$504,"&lt;="&amp;EOMONTH(A384,0)),""))</f>
        <v/>
      </c>
      <c r="T384" s="19" t="n">
        <f aca="false">IF(K384="",0,F384)</f>
        <v>0</v>
      </c>
      <c r="U384" s="19" t="str">
        <f aca="false">IF(OR(F384="",O384=""),"",IF(F384&gt;O384,"Litros acima do tanque; ",""))&amp;IF(OR(H384="",R384=""),"",IF(H384&lt;=R384,"Odômetro não avançou; ",""))&amp;IF(OR(L384="",P384=""),"",IF(L384&lt;P384,"Consumo abaixo do esperado; ",""))&amp;IF(OR(L384="",Q384=""),"",IF(L384&gt;Q384,"Consumo acima do esperado; ",""))&amp;IF(OR(J384="",S384=""),"",IF(J384&gt;S384*(1+Parâmetros!$B$4),"Preço acima da média do mês; ",""))</f>
        <v/>
      </c>
    </row>
    <row r="385" customFormat="false" ht="15" hidden="false" customHeight="false" outlineLevel="0" collapsed="false">
      <c r="A385" s="11"/>
      <c r="B385" s="10"/>
      <c r="C385" s="10"/>
      <c r="D385" s="10"/>
      <c r="E385" s="10"/>
      <c r="F385" s="12"/>
      <c r="G385" s="12"/>
      <c r="H385" s="13"/>
      <c r="I385" s="10"/>
      <c r="J385" s="14" t="str">
        <f aca="false">IF(OR(F385="",G385="",F385=0),"",G385/F385)</f>
        <v/>
      </c>
      <c r="K385" s="15" t="str">
        <f aca="false">IF(OR(H385="",R385=""),"",IF(H385-R385&lt;=0,"",H385-R385))</f>
        <v/>
      </c>
      <c r="L385" s="16" t="str">
        <f aca="false">IF(OR(K385="",F385="",F385=0),"",K385/F385)</f>
        <v/>
      </c>
      <c r="M385" s="17" t="str">
        <f aca="false">IF(OR(K385="",G385=""),"",G385/K385)</f>
        <v/>
      </c>
      <c r="N385" s="18" t="str">
        <f aca="false">IF(B385="","",IF(COUNTIF(Veículos!$A$5:$A$54,B385)=0,"Placa não cadastrada",IF(U385="","OK",LEFT(U385,LEN(U385)-2))))</f>
        <v/>
      </c>
      <c r="O385" s="19" t="str">
        <f aca="false">IFERROR(INDEX(Veículos!$D$5:$D$54,MATCH(B385,Veículos!$A$5:$A$54,0)),"")</f>
        <v/>
      </c>
      <c r="P385" s="19" t="str">
        <f aca="false">IFERROR(INDEX(Veículos!$E$5:$E$54,MATCH(B385,Veículos!$A$5:$A$54,0)),"")</f>
        <v/>
      </c>
      <c r="Q385" s="19" t="str">
        <f aca="false">IFERROR(INDEX(Veículos!$F$5:$F$54,MATCH(B385,Veículos!$A$5:$A$54,0)),"")</f>
        <v/>
      </c>
      <c r="R385" s="19" t="str">
        <f aca="false">IF(OR(B385="",COUNTIF($B$4:B384,B385)=0),"",LOOKUP(2,1/($B$4:B384=B385),$H$4:H384))</f>
        <v/>
      </c>
      <c r="S385" s="19" t="str">
        <f aca="false">IF(OR(A385="",E385="",J385=""),"",IFERROR(AVERAGEIFS($J$5:$J$504,$E$5:$E$504,E385,$A$5:$A$504,"&gt;="&amp;DATE(YEAR(A385),MONTH(A385),1),$A$5:$A$504,"&lt;="&amp;EOMONTH(A385,0)),""))</f>
        <v/>
      </c>
      <c r="T385" s="19" t="n">
        <f aca="false">IF(K385="",0,F385)</f>
        <v>0</v>
      </c>
      <c r="U385" s="19" t="str">
        <f aca="false">IF(OR(F385="",O385=""),"",IF(F385&gt;O385,"Litros acima do tanque; ",""))&amp;IF(OR(H385="",R385=""),"",IF(H385&lt;=R385,"Odômetro não avançou; ",""))&amp;IF(OR(L385="",P385=""),"",IF(L385&lt;P385,"Consumo abaixo do esperado; ",""))&amp;IF(OR(L385="",Q385=""),"",IF(L385&gt;Q385,"Consumo acima do esperado; ",""))&amp;IF(OR(J385="",S385=""),"",IF(J385&gt;S385*(1+Parâmetros!$B$4),"Preço acima da média do mês; ",""))</f>
        <v/>
      </c>
    </row>
    <row r="386" customFormat="false" ht="15" hidden="false" customHeight="false" outlineLevel="0" collapsed="false">
      <c r="A386" s="11"/>
      <c r="B386" s="10"/>
      <c r="C386" s="10"/>
      <c r="D386" s="10"/>
      <c r="E386" s="10"/>
      <c r="F386" s="12"/>
      <c r="G386" s="12"/>
      <c r="H386" s="13"/>
      <c r="I386" s="10"/>
      <c r="J386" s="14" t="str">
        <f aca="false">IF(OR(F386="",G386="",F386=0),"",G386/F386)</f>
        <v/>
      </c>
      <c r="K386" s="15" t="str">
        <f aca="false">IF(OR(H386="",R386=""),"",IF(H386-R386&lt;=0,"",H386-R386))</f>
        <v/>
      </c>
      <c r="L386" s="16" t="str">
        <f aca="false">IF(OR(K386="",F386="",F386=0),"",K386/F386)</f>
        <v/>
      </c>
      <c r="M386" s="17" t="str">
        <f aca="false">IF(OR(K386="",G386=""),"",G386/K386)</f>
        <v/>
      </c>
      <c r="N386" s="18" t="str">
        <f aca="false">IF(B386="","",IF(COUNTIF(Veículos!$A$5:$A$54,B386)=0,"Placa não cadastrada",IF(U386="","OK",LEFT(U386,LEN(U386)-2))))</f>
        <v/>
      </c>
      <c r="O386" s="19" t="str">
        <f aca="false">IFERROR(INDEX(Veículos!$D$5:$D$54,MATCH(B386,Veículos!$A$5:$A$54,0)),"")</f>
        <v/>
      </c>
      <c r="P386" s="19" t="str">
        <f aca="false">IFERROR(INDEX(Veículos!$E$5:$E$54,MATCH(B386,Veículos!$A$5:$A$54,0)),"")</f>
        <v/>
      </c>
      <c r="Q386" s="19" t="str">
        <f aca="false">IFERROR(INDEX(Veículos!$F$5:$F$54,MATCH(B386,Veículos!$A$5:$A$54,0)),"")</f>
        <v/>
      </c>
      <c r="R386" s="19" t="str">
        <f aca="false">IF(OR(B386="",COUNTIF($B$4:B385,B386)=0),"",LOOKUP(2,1/($B$4:B385=B386),$H$4:H385))</f>
        <v/>
      </c>
      <c r="S386" s="19" t="str">
        <f aca="false">IF(OR(A386="",E386="",J386=""),"",IFERROR(AVERAGEIFS($J$5:$J$504,$E$5:$E$504,E386,$A$5:$A$504,"&gt;="&amp;DATE(YEAR(A386),MONTH(A386),1),$A$5:$A$504,"&lt;="&amp;EOMONTH(A386,0)),""))</f>
        <v/>
      </c>
      <c r="T386" s="19" t="n">
        <f aca="false">IF(K386="",0,F386)</f>
        <v>0</v>
      </c>
      <c r="U386" s="19" t="str">
        <f aca="false">IF(OR(F386="",O386=""),"",IF(F386&gt;O386,"Litros acima do tanque; ",""))&amp;IF(OR(H386="",R386=""),"",IF(H386&lt;=R386,"Odômetro não avançou; ",""))&amp;IF(OR(L386="",P386=""),"",IF(L386&lt;P386,"Consumo abaixo do esperado; ",""))&amp;IF(OR(L386="",Q386=""),"",IF(L386&gt;Q386,"Consumo acima do esperado; ",""))&amp;IF(OR(J386="",S386=""),"",IF(J386&gt;S386*(1+Parâmetros!$B$4),"Preço acima da média do mês; ",""))</f>
        <v/>
      </c>
    </row>
    <row r="387" customFormat="false" ht="15" hidden="false" customHeight="false" outlineLevel="0" collapsed="false">
      <c r="A387" s="11"/>
      <c r="B387" s="10"/>
      <c r="C387" s="10"/>
      <c r="D387" s="10"/>
      <c r="E387" s="10"/>
      <c r="F387" s="12"/>
      <c r="G387" s="12"/>
      <c r="H387" s="13"/>
      <c r="I387" s="10"/>
      <c r="J387" s="14" t="str">
        <f aca="false">IF(OR(F387="",G387="",F387=0),"",G387/F387)</f>
        <v/>
      </c>
      <c r="K387" s="15" t="str">
        <f aca="false">IF(OR(H387="",R387=""),"",IF(H387-R387&lt;=0,"",H387-R387))</f>
        <v/>
      </c>
      <c r="L387" s="16" t="str">
        <f aca="false">IF(OR(K387="",F387="",F387=0),"",K387/F387)</f>
        <v/>
      </c>
      <c r="M387" s="17" t="str">
        <f aca="false">IF(OR(K387="",G387=""),"",G387/K387)</f>
        <v/>
      </c>
      <c r="N387" s="18" t="str">
        <f aca="false">IF(B387="","",IF(COUNTIF(Veículos!$A$5:$A$54,B387)=0,"Placa não cadastrada",IF(U387="","OK",LEFT(U387,LEN(U387)-2))))</f>
        <v/>
      </c>
      <c r="O387" s="19" t="str">
        <f aca="false">IFERROR(INDEX(Veículos!$D$5:$D$54,MATCH(B387,Veículos!$A$5:$A$54,0)),"")</f>
        <v/>
      </c>
      <c r="P387" s="19" t="str">
        <f aca="false">IFERROR(INDEX(Veículos!$E$5:$E$54,MATCH(B387,Veículos!$A$5:$A$54,0)),"")</f>
        <v/>
      </c>
      <c r="Q387" s="19" t="str">
        <f aca="false">IFERROR(INDEX(Veículos!$F$5:$F$54,MATCH(B387,Veículos!$A$5:$A$54,0)),"")</f>
        <v/>
      </c>
      <c r="R387" s="19" t="str">
        <f aca="false">IF(OR(B387="",COUNTIF($B$4:B386,B387)=0),"",LOOKUP(2,1/($B$4:B386=B387),$H$4:H386))</f>
        <v/>
      </c>
      <c r="S387" s="19" t="str">
        <f aca="false">IF(OR(A387="",E387="",J387=""),"",IFERROR(AVERAGEIFS($J$5:$J$504,$E$5:$E$504,E387,$A$5:$A$504,"&gt;="&amp;DATE(YEAR(A387),MONTH(A387),1),$A$5:$A$504,"&lt;="&amp;EOMONTH(A387,0)),""))</f>
        <v/>
      </c>
      <c r="T387" s="19" t="n">
        <f aca="false">IF(K387="",0,F387)</f>
        <v>0</v>
      </c>
      <c r="U387" s="19" t="str">
        <f aca="false">IF(OR(F387="",O387=""),"",IF(F387&gt;O387,"Litros acima do tanque; ",""))&amp;IF(OR(H387="",R387=""),"",IF(H387&lt;=R387,"Odômetro não avançou; ",""))&amp;IF(OR(L387="",P387=""),"",IF(L387&lt;P387,"Consumo abaixo do esperado; ",""))&amp;IF(OR(L387="",Q387=""),"",IF(L387&gt;Q387,"Consumo acima do esperado; ",""))&amp;IF(OR(J387="",S387=""),"",IF(J387&gt;S387*(1+Parâmetros!$B$4),"Preço acima da média do mês; ",""))</f>
        <v/>
      </c>
    </row>
    <row r="388" customFormat="false" ht="15" hidden="false" customHeight="false" outlineLevel="0" collapsed="false">
      <c r="A388" s="11"/>
      <c r="B388" s="10"/>
      <c r="C388" s="10"/>
      <c r="D388" s="10"/>
      <c r="E388" s="10"/>
      <c r="F388" s="12"/>
      <c r="G388" s="12"/>
      <c r="H388" s="13"/>
      <c r="I388" s="10"/>
      <c r="J388" s="14" t="str">
        <f aca="false">IF(OR(F388="",G388="",F388=0),"",G388/F388)</f>
        <v/>
      </c>
      <c r="K388" s="15" t="str">
        <f aca="false">IF(OR(H388="",R388=""),"",IF(H388-R388&lt;=0,"",H388-R388))</f>
        <v/>
      </c>
      <c r="L388" s="16" t="str">
        <f aca="false">IF(OR(K388="",F388="",F388=0),"",K388/F388)</f>
        <v/>
      </c>
      <c r="M388" s="17" t="str">
        <f aca="false">IF(OR(K388="",G388=""),"",G388/K388)</f>
        <v/>
      </c>
      <c r="N388" s="18" t="str">
        <f aca="false">IF(B388="","",IF(COUNTIF(Veículos!$A$5:$A$54,B388)=0,"Placa não cadastrada",IF(U388="","OK",LEFT(U388,LEN(U388)-2))))</f>
        <v/>
      </c>
      <c r="O388" s="19" t="str">
        <f aca="false">IFERROR(INDEX(Veículos!$D$5:$D$54,MATCH(B388,Veículos!$A$5:$A$54,0)),"")</f>
        <v/>
      </c>
      <c r="P388" s="19" t="str">
        <f aca="false">IFERROR(INDEX(Veículos!$E$5:$E$54,MATCH(B388,Veículos!$A$5:$A$54,0)),"")</f>
        <v/>
      </c>
      <c r="Q388" s="19" t="str">
        <f aca="false">IFERROR(INDEX(Veículos!$F$5:$F$54,MATCH(B388,Veículos!$A$5:$A$54,0)),"")</f>
        <v/>
      </c>
      <c r="R388" s="19" t="str">
        <f aca="false">IF(OR(B388="",COUNTIF($B$4:B387,B388)=0),"",LOOKUP(2,1/($B$4:B387=B388),$H$4:H387))</f>
        <v/>
      </c>
      <c r="S388" s="19" t="str">
        <f aca="false">IF(OR(A388="",E388="",J388=""),"",IFERROR(AVERAGEIFS($J$5:$J$504,$E$5:$E$504,E388,$A$5:$A$504,"&gt;="&amp;DATE(YEAR(A388),MONTH(A388),1),$A$5:$A$504,"&lt;="&amp;EOMONTH(A388,0)),""))</f>
        <v/>
      </c>
      <c r="T388" s="19" t="n">
        <f aca="false">IF(K388="",0,F388)</f>
        <v>0</v>
      </c>
      <c r="U388" s="19" t="str">
        <f aca="false">IF(OR(F388="",O388=""),"",IF(F388&gt;O388,"Litros acima do tanque; ",""))&amp;IF(OR(H388="",R388=""),"",IF(H388&lt;=R388,"Odômetro não avançou; ",""))&amp;IF(OR(L388="",P388=""),"",IF(L388&lt;P388,"Consumo abaixo do esperado; ",""))&amp;IF(OR(L388="",Q388=""),"",IF(L388&gt;Q388,"Consumo acima do esperado; ",""))&amp;IF(OR(J388="",S388=""),"",IF(J388&gt;S388*(1+Parâmetros!$B$4),"Preço acima da média do mês; ",""))</f>
        <v/>
      </c>
    </row>
    <row r="389" customFormat="false" ht="15" hidden="false" customHeight="false" outlineLevel="0" collapsed="false">
      <c r="A389" s="11"/>
      <c r="B389" s="10"/>
      <c r="C389" s="10"/>
      <c r="D389" s="10"/>
      <c r="E389" s="10"/>
      <c r="F389" s="12"/>
      <c r="G389" s="12"/>
      <c r="H389" s="13"/>
      <c r="I389" s="10"/>
      <c r="J389" s="14" t="str">
        <f aca="false">IF(OR(F389="",G389="",F389=0),"",G389/F389)</f>
        <v/>
      </c>
      <c r="K389" s="15" t="str">
        <f aca="false">IF(OR(H389="",R389=""),"",IF(H389-R389&lt;=0,"",H389-R389))</f>
        <v/>
      </c>
      <c r="L389" s="16" t="str">
        <f aca="false">IF(OR(K389="",F389="",F389=0),"",K389/F389)</f>
        <v/>
      </c>
      <c r="M389" s="17" t="str">
        <f aca="false">IF(OR(K389="",G389=""),"",G389/K389)</f>
        <v/>
      </c>
      <c r="N389" s="18" t="str">
        <f aca="false">IF(B389="","",IF(COUNTIF(Veículos!$A$5:$A$54,B389)=0,"Placa não cadastrada",IF(U389="","OK",LEFT(U389,LEN(U389)-2))))</f>
        <v/>
      </c>
      <c r="O389" s="19" t="str">
        <f aca="false">IFERROR(INDEX(Veículos!$D$5:$D$54,MATCH(B389,Veículos!$A$5:$A$54,0)),"")</f>
        <v/>
      </c>
      <c r="P389" s="19" t="str">
        <f aca="false">IFERROR(INDEX(Veículos!$E$5:$E$54,MATCH(B389,Veículos!$A$5:$A$54,0)),"")</f>
        <v/>
      </c>
      <c r="Q389" s="19" t="str">
        <f aca="false">IFERROR(INDEX(Veículos!$F$5:$F$54,MATCH(B389,Veículos!$A$5:$A$54,0)),"")</f>
        <v/>
      </c>
      <c r="R389" s="19" t="str">
        <f aca="false">IF(OR(B389="",COUNTIF($B$4:B388,B389)=0),"",LOOKUP(2,1/($B$4:B388=B389),$H$4:H388))</f>
        <v/>
      </c>
      <c r="S389" s="19" t="str">
        <f aca="false">IF(OR(A389="",E389="",J389=""),"",IFERROR(AVERAGEIFS($J$5:$J$504,$E$5:$E$504,E389,$A$5:$A$504,"&gt;="&amp;DATE(YEAR(A389),MONTH(A389),1),$A$5:$A$504,"&lt;="&amp;EOMONTH(A389,0)),""))</f>
        <v/>
      </c>
      <c r="T389" s="19" t="n">
        <f aca="false">IF(K389="",0,F389)</f>
        <v>0</v>
      </c>
      <c r="U389" s="19" t="str">
        <f aca="false">IF(OR(F389="",O389=""),"",IF(F389&gt;O389,"Litros acima do tanque; ",""))&amp;IF(OR(H389="",R389=""),"",IF(H389&lt;=R389,"Odômetro não avançou; ",""))&amp;IF(OR(L389="",P389=""),"",IF(L389&lt;P389,"Consumo abaixo do esperado; ",""))&amp;IF(OR(L389="",Q389=""),"",IF(L389&gt;Q389,"Consumo acima do esperado; ",""))&amp;IF(OR(J389="",S389=""),"",IF(J389&gt;S389*(1+Parâmetros!$B$4),"Preço acima da média do mês; ",""))</f>
        <v/>
      </c>
    </row>
    <row r="390" customFormat="false" ht="15" hidden="false" customHeight="false" outlineLevel="0" collapsed="false">
      <c r="A390" s="11"/>
      <c r="B390" s="10"/>
      <c r="C390" s="10"/>
      <c r="D390" s="10"/>
      <c r="E390" s="10"/>
      <c r="F390" s="12"/>
      <c r="G390" s="12"/>
      <c r="H390" s="13"/>
      <c r="I390" s="10"/>
      <c r="J390" s="14" t="str">
        <f aca="false">IF(OR(F390="",G390="",F390=0),"",G390/F390)</f>
        <v/>
      </c>
      <c r="K390" s="15" t="str">
        <f aca="false">IF(OR(H390="",R390=""),"",IF(H390-R390&lt;=0,"",H390-R390))</f>
        <v/>
      </c>
      <c r="L390" s="16" t="str">
        <f aca="false">IF(OR(K390="",F390="",F390=0),"",K390/F390)</f>
        <v/>
      </c>
      <c r="M390" s="17" t="str">
        <f aca="false">IF(OR(K390="",G390=""),"",G390/K390)</f>
        <v/>
      </c>
      <c r="N390" s="18" t="str">
        <f aca="false">IF(B390="","",IF(COUNTIF(Veículos!$A$5:$A$54,B390)=0,"Placa não cadastrada",IF(U390="","OK",LEFT(U390,LEN(U390)-2))))</f>
        <v/>
      </c>
      <c r="O390" s="19" t="str">
        <f aca="false">IFERROR(INDEX(Veículos!$D$5:$D$54,MATCH(B390,Veículos!$A$5:$A$54,0)),"")</f>
        <v/>
      </c>
      <c r="P390" s="19" t="str">
        <f aca="false">IFERROR(INDEX(Veículos!$E$5:$E$54,MATCH(B390,Veículos!$A$5:$A$54,0)),"")</f>
        <v/>
      </c>
      <c r="Q390" s="19" t="str">
        <f aca="false">IFERROR(INDEX(Veículos!$F$5:$F$54,MATCH(B390,Veículos!$A$5:$A$54,0)),"")</f>
        <v/>
      </c>
      <c r="R390" s="19" t="str">
        <f aca="false">IF(OR(B390="",COUNTIF($B$4:B389,B390)=0),"",LOOKUP(2,1/($B$4:B389=B390),$H$4:H389))</f>
        <v/>
      </c>
      <c r="S390" s="19" t="str">
        <f aca="false">IF(OR(A390="",E390="",J390=""),"",IFERROR(AVERAGEIFS($J$5:$J$504,$E$5:$E$504,E390,$A$5:$A$504,"&gt;="&amp;DATE(YEAR(A390),MONTH(A390),1),$A$5:$A$504,"&lt;="&amp;EOMONTH(A390,0)),""))</f>
        <v/>
      </c>
      <c r="T390" s="19" t="n">
        <f aca="false">IF(K390="",0,F390)</f>
        <v>0</v>
      </c>
      <c r="U390" s="19" t="str">
        <f aca="false">IF(OR(F390="",O390=""),"",IF(F390&gt;O390,"Litros acima do tanque; ",""))&amp;IF(OR(H390="",R390=""),"",IF(H390&lt;=R390,"Odômetro não avançou; ",""))&amp;IF(OR(L390="",P390=""),"",IF(L390&lt;P390,"Consumo abaixo do esperado; ",""))&amp;IF(OR(L390="",Q390=""),"",IF(L390&gt;Q390,"Consumo acima do esperado; ",""))&amp;IF(OR(J390="",S390=""),"",IF(J390&gt;S390*(1+Parâmetros!$B$4),"Preço acima da média do mês; ",""))</f>
        <v/>
      </c>
    </row>
    <row r="391" customFormat="false" ht="15" hidden="false" customHeight="false" outlineLevel="0" collapsed="false">
      <c r="A391" s="11"/>
      <c r="B391" s="10"/>
      <c r="C391" s="10"/>
      <c r="D391" s="10"/>
      <c r="E391" s="10"/>
      <c r="F391" s="12"/>
      <c r="G391" s="12"/>
      <c r="H391" s="13"/>
      <c r="I391" s="10"/>
      <c r="J391" s="14" t="str">
        <f aca="false">IF(OR(F391="",G391="",F391=0),"",G391/F391)</f>
        <v/>
      </c>
      <c r="K391" s="15" t="str">
        <f aca="false">IF(OR(H391="",R391=""),"",IF(H391-R391&lt;=0,"",H391-R391))</f>
        <v/>
      </c>
      <c r="L391" s="16" t="str">
        <f aca="false">IF(OR(K391="",F391="",F391=0),"",K391/F391)</f>
        <v/>
      </c>
      <c r="M391" s="17" t="str">
        <f aca="false">IF(OR(K391="",G391=""),"",G391/K391)</f>
        <v/>
      </c>
      <c r="N391" s="18" t="str">
        <f aca="false">IF(B391="","",IF(COUNTIF(Veículos!$A$5:$A$54,B391)=0,"Placa não cadastrada",IF(U391="","OK",LEFT(U391,LEN(U391)-2))))</f>
        <v/>
      </c>
      <c r="O391" s="19" t="str">
        <f aca="false">IFERROR(INDEX(Veículos!$D$5:$D$54,MATCH(B391,Veículos!$A$5:$A$54,0)),"")</f>
        <v/>
      </c>
      <c r="P391" s="19" t="str">
        <f aca="false">IFERROR(INDEX(Veículos!$E$5:$E$54,MATCH(B391,Veículos!$A$5:$A$54,0)),"")</f>
        <v/>
      </c>
      <c r="Q391" s="19" t="str">
        <f aca="false">IFERROR(INDEX(Veículos!$F$5:$F$54,MATCH(B391,Veículos!$A$5:$A$54,0)),"")</f>
        <v/>
      </c>
      <c r="R391" s="19" t="str">
        <f aca="false">IF(OR(B391="",COUNTIF($B$4:B390,B391)=0),"",LOOKUP(2,1/($B$4:B390=B391),$H$4:H390))</f>
        <v/>
      </c>
      <c r="S391" s="19" t="str">
        <f aca="false">IF(OR(A391="",E391="",J391=""),"",IFERROR(AVERAGEIFS($J$5:$J$504,$E$5:$E$504,E391,$A$5:$A$504,"&gt;="&amp;DATE(YEAR(A391),MONTH(A391),1),$A$5:$A$504,"&lt;="&amp;EOMONTH(A391,0)),""))</f>
        <v/>
      </c>
      <c r="T391" s="19" t="n">
        <f aca="false">IF(K391="",0,F391)</f>
        <v>0</v>
      </c>
      <c r="U391" s="19" t="str">
        <f aca="false">IF(OR(F391="",O391=""),"",IF(F391&gt;O391,"Litros acima do tanque; ",""))&amp;IF(OR(H391="",R391=""),"",IF(H391&lt;=R391,"Odômetro não avançou; ",""))&amp;IF(OR(L391="",P391=""),"",IF(L391&lt;P391,"Consumo abaixo do esperado; ",""))&amp;IF(OR(L391="",Q391=""),"",IF(L391&gt;Q391,"Consumo acima do esperado; ",""))&amp;IF(OR(J391="",S391=""),"",IF(J391&gt;S391*(1+Parâmetros!$B$4),"Preço acima da média do mês; ",""))</f>
        <v/>
      </c>
    </row>
    <row r="392" customFormat="false" ht="15" hidden="false" customHeight="false" outlineLevel="0" collapsed="false">
      <c r="A392" s="11"/>
      <c r="B392" s="10"/>
      <c r="C392" s="10"/>
      <c r="D392" s="10"/>
      <c r="E392" s="10"/>
      <c r="F392" s="12"/>
      <c r="G392" s="12"/>
      <c r="H392" s="13"/>
      <c r="I392" s="10"/>
      <c r="J392" s="14" t="str">
        <f aca="false">IF(OR(F392="",G392="",F392=0),"",G392/F392)</f>
        <v/>
      </c>
      <c r="K392" s="15" t="str">
        <f aca="false">IF(OR(H392="",R392=""),"",IF(H392-R392&lt;=0,"",H392-R392))</f>
        <v/>
      </c>
      <c r="L392" s="16" t="str">
        <f aca="false">IF(OR(K392="",F392="",F392=0),"",K392/F392)</f>
        <v/>
      </c>
      <c r="M392" s="17" t="str">
        <f aca="false">IF(OR(K392="",G392=""),"",G392/K392)</f>
        <v/>
      </c>
      <c r="N392" s="18" t="str">
        <f aca="false">IF(B392="","",IF(COUNTIF(Veículos!$A$5:$A$54,B392)=0,"Placa não cadastrada",IF(U392="","OK",LEFT(U392,LEN(U392)-2))))</f>
        <v/>
      </c>
      <c r="O392" s="19" t="str">
        <f aca="false">IFERROR(INDEX(Veículos!$D$5:$D$54,MATCH(B392,Veículos!$A$5:$A$54,0)),"")</f>
        <v/>
      </c>
      <c r="P392" s="19" t="str">
        <f aca="false">IFERROR(INDEX(Veículos!$E$5:$E$54,MATCH(B392,Veículos!$A$5:$A$54,0)),"")</f>
        <v/>
      </c>
      <c r="Q392" s="19" t="str">
        <f aca="false">IFERROR(INDEX(Veículos!$F$5:$F$54,MATCH(B392,Veículos!$A$5:$A$54,0)),"")</f>
        <v/>
      </c>
      <c r="R392" s="19" t="str">
        <f aca="false">IF(OR(B392="",COUNTIF($B$4:B391,B392)=0),"",LOOKUP(2,1/($B$4:B391=B392),$H$4:H391))</f>
        <v/>
      </c>
      <c r="S392" s="19" t="str">
        <f aca="false">IF(OR(A392="",E392="",J392=""),"",IFERROR(AVERAGEIFS($J$5:$J$504,$E$5:$E$504,E392,$A$5:$A$504,"&gt;="&amp;DATE(YEAR(A392),MONTH(A392),1),$A$5:$A$504,"&lt;="&amp;EOMONTH(A392,0)),""))</f>
        <v/>
      </c>
      <c r="T392" s="19" t="n">
        <f aca="false">IF(K392="",0,F392)</f>
        <v>0</v>
      </c>
      <c r="U392" s="19" t="str">
        <f aca="false">IF(OR(F392="",O392=""),"",IF(F392&gt;O392,"Litros acima do tanque; ",""))&amp;IF(OR(H392="",R392=""),"",IF(H392&lt;=R392,"Odômetro não avançou; ",""))&amp;IF(OR(L392="",P392=""),"",IF(L392&lt;P392,"Consumo abaixo do esperado; ",""))&amp;IF(OR(L392="",Q392=""),"",IF(L392&gt;Q392,"Consumo acima do esperado; ",""))&amp;IF(OR(J392="",S392=""),"",IF(J392&gt;S392*(1+Parâmetros!$B$4),"Preço acima da média do mês; ",""))</f>
        <v/>
      </c>
    </row>
    <row r="393" customFormat="false" ht="15" hidden="false" customHeight="false" outlineLevel="0" collapsed="false">
      <c r="A393" s="11"/>
      <c r="B393" s="10"/>
      <c r="C393" s="10"/>
      <c r="D393" s="10"/>
      <c r="E393" s="10"/>
      <c r="F393" s="12"/>
      <c r="G393" s="12"/>
      <c r="H393" s="13"/>
      <c r="I393" s="10"/>
      <c r="J393" s="14" t="str">
        <f aca="false">IF(OR(F393="",G393="",F393=0),"",G393/F393)</f>
        <v/>
      </c>
      <c r="K393" s="15" t="str">
        <f aca="false">IF(OR(H393="",R393=""),"",IF(H393-R393&lt;=0,"",H393-R393))</f>
        <v/>
      </c>
      <c r="L393" s="16" t="str">
        <f aca="false">IF(OR(K393="",F393="",F393=0),"",K393/F393)</f>
        <v/>
      </c>
      <c r="M393" s="17" t="str">
        <f aca="false">IF(OR(K393="",G393=""),"",G393/K393)</f>
        <v/>
      </c>
      <c r="N393" s="18" t="str">
        <f aca="false">IF(B393="","",IF(COUNTIF(Veículos!$A$5:$A$54,B393)=0,"Placa não cadastrada",IF(U393="","OK",LEFT(U393,LEN(U393)-2))))</f>
        <v/>
      </c>
      <c r="O393" s="19" t="str">
        <f aca="false">IFERROR(INDEX(Veículos!$D$5:$D$54,MATCH(B393,Veículos!$A$5:$A$54,0)),"")</f>
        <v/>
      </c>
      <c r="P393" s="19" t="str">
        <f aca="false">IFERROR(INDEX(Veículos!$E$5:$E$54,MATCH(B393,Veículos!$A$5:$A$54,0)),"")</f>
        <v/>
      </c>
      <c r="Q393" s="19" t="str">
        <f aca="false">IFERROR(INDEX(Veículos!$F$5:$F$54,MATCH(B393,Veículos!$A$5:$A$54,0)),"")</f>
        <v/>
      </c>
      <c r="R393" s="19" t="str">
        <f aca="false">IF(OR(B393="",COUNTIF($B$4:B392,B393)=0),"",LOOKUP(2,1/($B$4:B392=B393),$H$4:H392))</f>
        <v/>
      </c>
      <c r="S393" s="19" t="str">
        <f aca="false">IF(OR(A393="",E393="",J393=""),"",IFERROR(AVERAGEIFS($J$5:$J$504,$E$5:$E$504,E393,$A$5:$A$504,"&gt;="&amp;DATE(YEAR(A393),MONTH(A393),1),$A$5:$A$504,"&lt;="&amp;EOMONTH(A393,0)),""))</f>
        <v/>
      </c>
      <c r="T393" s="19" t="n">
        <f aca="false">IF(K393="",0,F393)</f>
        <v>0</v>
      </c>
      <c r="U393" s="19" t="str">
        <f aca="false">IF(OR(F393="",O393=""),"",IF(F393&gt;O393,"Litros acima do tanque; ",""))&amp;IF(OR(H393="",R393=""),"",IF(H393&lt;=R393,"Odômetro não avançou; ",""))&amp;IF(OR(L393="",P393=""),"",IF(L393&lt;P393,"Consumo abaixo do esperado; ",""))&amp;IF(OR(L393="",Q393=""),"",IF(L393&gt;Q393,"Consumo acima do esperado; ",""))&amp;IF(OR(J393="",S393=""),"",IF(J393&gt;S393*(1+Parâmetros!$B$4),"Preço acima da média do mês; ",""))</f>
        <v/>
      </c>
    </row>
    <row r="394" customFormat="false" ht="15" hidden="false" customHeight="false" outlineLevel="0" collapsed="false">
      <c r="A394" s="11"/>
      <c r="B394" s="10"/>
      <c r="C394" s="10"/>
      <c r="D394" s="10"/>
      <c r="E394" s="10"/>
      <c r="F394" s="12"/>
      <c r="G394" s="12"/>
      <c r="H394" s="13"/>
      <c r="I394" s="10"/>
      <c r="J394" s="14" t="str">
        <f aca="false">IF(OR(F394="",G394="",F394=0),"",G394/F394)</f>
        <v/>
      </c>
      <c r="K394" s="15" t="str">
        <f aca="false">IF(OR(H394="",R394=""),"",IF(H394-R394&lt;=0,"",H394-R394))</f>
        <v/>
      </c>
      <c r="L394" s="16" t="str">
        <f aca="false">IF(OR(K394="",F394="",F394=0),"",K394/F394)</f>
        <v/>
      </c>
      <c r="M394" s="17" t="str">
        <f aca="false">IF(OR(K394="",G394=""),"",G394/K394)</f>
        <v/>
      </c>
      <c r="N394" s="18" t="str">
        <f aca="false">IF(B394="","",IF(COUNTIF(Veículos!$A$5:$A$54,B394)=0,"Placa não cadastrada",IF(U394="","OK",LEFT(U394,LEN(U394)-2))))</f>
        <v/>
      </c>
      <c r="O394" s="19" t="str">
        <f aca="false">IFERROR(INDEX(Veículos!$D$5:$D$54,MATCH(B394,Veículos!$A$5:$A$54,0)),"")</f>
        <v/>
      </c>
      <c r="P394" s="19" t="str">
        <f aca="false">IFERROR(INDEX(Veículos!$E$5:$E$54,MATCH(B394,Veículos!$A$5:$A$54,0)),"")</f>
        <v/>
      </c>
      <c r="Q394" s="19" t="str">
        <f aca="false">IFERROR(INDEX(Veículos!$F$5:$F$54,MATCH(B394,Veículos!$A$5:$A$54,0)),"")</f>
        <v/>
      </c>
      <c r="R394" s="19" t="str">
        <f aca="false">IF(OR(B394="",COUNTIF($B$4:B393,B394)=0),"",LOOKUP(2,1/($B$4:B393=B394),$H$4:H393))</f>
        <v/>
      </c>
      <c r="S394" s="19" t="str">
        <f aca="false">IF(OR(A394="",E394="",J394=""),"",IFERROR(AVERAGEIFS($J$5:$J$504,$E$5:$E$504,E394,$A$5:$A$504,"&gt;="&amp;DATE(YEAR(A394),MONTH(A394),1),$A$5:$A$504,"&lt;="&amp;EOMONTH(A394,0)),""))</f>
        <v/>
      </c>
      <c r="T394" s="19" t="n">
        <f aca="false">IF(K394="",0,F394)</f>
        <v>0</v>
      </c>
      <c r="U394" s="19" t="str">
        <f aca="false">IF(OR(F394="",O394=""),"",IF(F394&gt;O394,"Litros acima do tanque; ",""))&amp;IF(OR(H394="",R394=""),"",IF(H394&lt;=R394,"Odômetro não avançou; ",""))&amp;IF(OR(L394="",P394=""),"",IF(L394&lt;P394,"Consumo abaixo do esperado; ",""))&amp;IF(OR(L394="",Q394=""),"",IF(L394&gt;Q394,"Consumo acima do esperado; ",""))&amp;IF(OR(J394="",S394=""),"",IF(J394&gt;S394*(1+Parâmetros!$B$4),"Preço acima da média do mês; ",""))</f>
        <v/>
      </c>
    </row>
    <row r="395" customFormat="false" ht="15" hidden="false" customHeight="false" outlineLevel="0" collapsed="false">
      <c r="A395" s="11"/>
      <c r="B395" s="10"/>
      <c r="C395" s="10"/>
      <c r="D395" s="10"/>
      <c r="E395" s="10"/>
      <c r="F395" s="12"/>
      <c r="G395" s="12"/>
      <c r="H395" s="13"/>
      <c r="I395" s="10"/>
      <c r="J395" s="14" t="str">
        <f aca="false">IF(OR(F395="",G395="",F395=0),"",G395/F395)</f>
        <v/>
      </c>
      <c r="K395" s="15" t="str">
        <f aca="false">IF(OR(H395="",R395=""),"",IF(H395-R395&lt;=0,"",H395-R395))</f>
        <v/>
      </c>
      <c r="L395" s="16" t="str">
        <f aca="false">IF(OR(K395="",F395="",F395=0),"",K395/F395)</f>
        <v/>
      </c>
      <c r="M395" s="17" t="str">
        <f aca="false">IF(OR(K395="",G395=""),"",G395/K395)</f>
        <v/>
      </c>
      <c r="N395" s="18" t="str">
        <f aca="false">IF(B395="","",IF(COUNTIF(Veículos!$A$5:$A$54,B395)=0,"Placa não cadastrada",IF(U395="","OK",LEFT(U395,LEN(U395)-2))))</f>
        <v/>
      </c>
      <c r="O395" s="19" t="str">
        <f aca="false">IFERROR(INDEX(Veículos!$D$5:$D$54,MATCH(B395,Veículos!$A$5:$A$54,0)),"")</f>
        <v/>
      </c>
      <c r="P395" s="19" t="str">
        <f aca="false">IFERROR(INDEX(Veículos!$E$5:$E$54,MATCH(B395,Veículos!$A$5:$A$54,0)),"")</f>
        <v/>
      </c>
      <c r="Q395" s="19" t="str">
        <f aca="false">IFERROR(INDEX(Veículos!$F$5:$F$54,MATCH(B395,Veículos!$A$5:$A$54,0)),"")</f>
        <v/>
      </c>
      <c r="R395" s="19" t="str">
        <f aca="false">IF(OR(B395="",COUNTIF($B$4:B394,B395)=0),"",LOOKUP(2,1/($B$4:B394=B395),$H$4:H394))</f>
        <v/>
      </c>
      <c r="S395" s="19" t="str">
        <f aca="false">IF(OR(A395="",E395="",J395=""),"",IFERROR(AVERAGEIFS($J$5:$J$504,$E$5:$E$504,E395,$A$5:$A$504,"&gt;="&amp;DATE(YEAR(A395),MONTH(A395),1),$A$5:$A$504,"&lt;="&amp;EOMONTH(A395,0)),""))</f>
        <v/>
      </c>
      <c r="T395" s="19" t="n">
        <f aca="false">IF(K395="",0,F395)</f>
        <v>0</v>
      </c>
      <c r="U395" s="19" t="str">
        <f aca="false">IF(OR(F395="",O395=""),"",IF(F395&gt;O395,"Litros acima do tanque; ",""))&amp;IF(OR(H395="",R395=""),"",IF(H395&lt;=R395,"Odômetro não avançou; ",""))&amp;IF(OR(L395="",P395=""),"",IF(L395&lt;P395,"Consumo abaixo do esperado; ",""))&amp;IF(OR(L395="",Q395=""),"",IF(L395&gt;Q395,"Consumo acima do esperado; ",""))&amp;IF(OR(J395="",S395=""),"",IF(J395&gt;S395*(1+Parâmetros!$B$4),"Preço acima da média do mês; ",""))</f>
        <v/>
      </c>
    </row>
    <row r="396" customFormat="false" ht="15" hidden="false" customHeight="false" outlineLevel="0" collapsed="false">
      <c r="A396" s="11"/>
      <c r="B396" s="10"/>
      <c r="C396" s="10"/>
      <c r="D396" s="10"/>
      <c r="E396" s="10"/>
      <c r="F396" s="12"/>
      <c r="G396" s="12"/>
      <c r="H396" s="13"/>
      <c r="I396" s="10"/>
      <c r="J396" s="14" t="str">
        <f aca="false">IF(OR(F396="",G396="",F396=0),"",G396/F396)</f>
        <v/>
      </c>
      <c r="K396" s="15" t="str">
        <f aca="false">IF(OR(H396="",R396=""),"",IF(H396-R396&lt;=0,"",H396-R396))</f>
        <v/>
      </c>
      <c r="L396" s="16" t="str">
        <f aca="false">IF(OR(K396="",F396="",F396=0),"",K396/F396)</f>
        <v/>
      </c>
      <c r="M396" s="17" t="str">
        <f aca="false">IF(OR(K396="",G396=""),"",G396/K396)</f>
        <v/>
      </c>
      <c r="N396" s="18" t="str">
        <f aca="false">IF(B396="","",IF(COUNTIF(Veículos!$A$5:$A$54,B396)=0,"Placa não cadastrada",IF(U396="","OK",LEFT(U396,LEN(U396)-2))))</f>
        <v/>
      </c>
      <c r="O396" s="19" t="str">
        <f aca="false">IFERROR(INDEX(Veículos!$D$5:$D$54,MATCH(B396,Veículos!$A$5:$A$54,0)),"")</f>
        <v/>
      </c>
      <c r="P396" s="19" t="str">
        <f aca="false">IFERROR(INDEX(Veículos!$E$5:$E$54,MATCH(B396,Veículos!$A$5:$A$54,0)),"")</f>
        <v/>
      </c>
      <c r="Q396" s="19" t="str">
        <f aca="false">IFERROR(INDEX(Veículos!$F$5:$F$54,MATCH(B396,Veículos!$A$5:$A$54,0)),"")</f>
        <v/>
      </c>
      <c r="R396" s="19" t="str">
        <f aca="false">IF(OR(B396="",COUNTIF($B$4:B395,B396)=0),"",LOOKUP(2,1/($B$4:B395=B396),$H$4:H395))</f>
        <v/>
      </c>
      <c r="S396" s="19" t="str">
        <f aca="false">IF(OR(A396="",E396="",J396=""),"",IFERROR(AVERAGEIFS($J$5:$J$504,$E$5:$E$504,E396,$A$5:$A$504,"&gt;="&amp;DATE(YEAR(A396),MONTH(A396),1),$A$5:$A$504,"&lt;="&amp;EOMONTH(A396,0)),""))</f>
        <v/>
      </c>
      <c r="T396" s="19" t="n">
        <f aca="false">IF(K396="",0,F396)</f>
        <v>0</v>
      </c>
      <c r="U396" s="19" t="str">
        <f aca="false">IF(OR(F396="",O396=""),"",IF(F396&gt;O396,"Litros acima do tanque; ",""))&amp;IF(OR(H396="",R396=""),"",IF(H396&lt;=R396,"Odômetro não avançou; ",""))&amp;IF(OR(L396="",P396=""),"",IF(L396&lt;P396,"Consumo abaixo do esperado; ",""))&amp;IF(OR(L396="",Q396=""),"",IF(L396&gt;Q396,"Consumo acima do esperado; ",""))&amp;IF(OR(J396="",S396=""),"",IF(J396&gt;S396*(1+Parâmetros!$B$4),"Preço acima da média do mês; ",""))</f>
        <v/>
      </c>
    </row>
    <row r="397" customFormat="false" ht="15" hidden="false" customHeight="false" outlineLevel="0" collapsed="false">
      <c r="A397" s="11"/>
      <c r="B397" s="10"/>
      <c r="C397" s="10"/>
      <c r="D397" s="10"/>
      <c r="E397" s="10"/>
      <c r="F397" s="12"/>
      <c r="G397" s="12"/>
      <c r="H397" s="13"/>
      <c r="I397" s="10"/>
      <c r="J397" s="14" t="str">
        <f aca="false">IF(OR(F397="",G397="",F397=0),"",G397/F397)</f>
        <v/>
      </c>
      <c r="K397" s="15" t="str">
        <f aca="false">IF(OR(H397="",R397=""),"",IF(H397-R397&lt;=0,"",H397-R397))</f>
        <v/>
      </c>
      <c r="L397" s="16" t="str">
        <f aca="false">IF(OR(K397="",F397="",F397=0),"",K397/F397)</f>
        <v/>
      </c>
      <c r="M397" s="17" t="str">
        <f aca="false">IF(OR(K397="",G397=""),"",G397/K397)</f>
        <v/>
      </c>
      <c r="N397" s="18" t="str">
        <f aca="false">IF(B397="","",IF(COUNTIF(Veículos!$A$5:$A$54,B397)=0,"Placa não cadastrada",IF(U397="","OK",LEFT(U397,LEN(U397)-2))))</f>
        <v/>
      </c>
      <c r="O397" s="19" t="str">
        <f aca="false">IFERROR(INDEX(Veículos!$D$5:$D$54,MATCH(B397,Veículos!$A$5:$A$54,0)),"")</f>
        <v/>
      </c>
      <c r="P397" s="19" t="str">
        <f aca="false">IFERROR(INDEX(Veículos!$E$5:$E$54,MATCH(B397,Veículos!$A$5:$A$54,0)),"")</f>
        <v/>
      </c>
      <c r="Q397" s="19" t="str">
        <f aca="false">IFERROR(INDEX(Veículos!$F$5:$F$54,MATCH(B397,Veículos!$A$5:$A$54,0)),"")</f>
        <v/>
      </c>
      <c r="R397" s="19" t="str">
        <f aca="false">IF(OR(B397="",COUNTIF($B$4:B396,B397)=0),"",LOOKUP(2,1/($B$4:B396=B397),$H$4:H396))</f>
        <v/>
      </c>
      <c r="S397" s="19" t="str">
        <f aca="false">IF(OR(A397="",E397="",J397=""),"",IFERROR(AVERAGEIFS($J$5:$J$504,$E$5:$E$504,E397,$A$5:$A$504,"&gt;="&amp;DATE(YEAR(A397),MONTH(A397),1),$A$5:$A$504,"&lt;="&amp;EOMONTH(A397,0)),""))</f>
        <v/>
      </c>
      <c r="T397" s="19" t="n">
        <f aca="false">IF(K397="",0,F397)</f>
        <v>0</v>
      </c>
      <c r="U397" s="19" t="str">
        <f aca="false">IF(OR(F397="",O397=""),"",IF(F397&gt;O397,"Litros acima do tanque; ",""))&amp;IF(OR(H397="",R397=""),"",IF(H397&lt;=R397,"Odômetro não avançou; ",""))&amp;IF(OR(L397="",P397=""),"",IF(L397&lt;P397,"Consumo abaixo do esperado; ",""))&amp;IF(OR(L397="",Q397=""),"",IF(L397&gt;Q397,"Consumo acima do esperado; ",""))&amp;IF(OR(J397="",S397=""),"",IF(J397&gt;S397*(1+Parâmetros!$B$4),"Preço acima da média do mês; ",""))</f>
        <v/>
      </c>
    </row>
    <row r="398" customFormat="false" ht="15" hidden="false" customHeight="false" outlineLevel="0" collapsed="false">
      <c r="A398" s="11"/>
      <c r="B398" s="10"/>
      <c r="C398" s="10"/>
      <c r="D398" s="10"/>
      <c r="E398" s="10"/>
      <c r="F398" s="12"/>
      <c r="G398" s="12"/>
      <c r="H398" s="13"/>
      <c r="I398" s="10"/>
      <c r="J398" s="14" t="str">
        <f aca="false">IF(OR(F398="",G398="",F398=0),"",G398/F398)</f>
        <v/>
      </c>
      <c r="K398" s="15" t="str">
        <f aca="false">IF(OR(H398="",R398=""),"",IF(H398-R398&lt;=0,"",H398-R398))</f>
        <v/>
      </c>
      <c r="L398" s="16" t="str">
        <f aca="false">IF(OR(K398="",F398="",F398=0),"",K398/F398)</f>
        <v/>
      </c>
      <c r="M398" s="17" t="str">
        <f aca="false">IF(OR(K398="",G398=""),"",G398/K398)</f>
        <v/>
      </c>
      <c r="N398" s="18" t="str">
        <f aca="false">IF(B398="","",IF(COUNTIF(Veículos!$A$5:$A$54,B398)=0,"Placa não cadastrada",IF(U398="","OK",LEFT(U398,LEN(U398)-2))))</f>
        <v/>
      </c>
      <c r="O398" s="19" t="str">
        <f aca="false">IFERROR(INDEX(Veículos!$D$5:$D$54,MATCH(B398,Veículos!$A$5:$A$54,0)),"")</f>
        <v/>
      </c>
      <c r="P398" s="19" t="str">
        <f aca="false">IFERROR(INDEX(Veículos!$E$5:$E$54,MATCH(B398,Veículos!$A$5:$A$54,0)),"")</f>
        <v/>
      </c>
      <c r="Q398" s="19" t="str">
        <f aca="false">IFERROR(INDEX(Veículos!$F$5:$F$54,MATCH(B398,Veículos!$A$5:$A$54,0)),"")</f>
        <v/>
      </c>
      <c r="R398" s="19" t="str">
        <f aca="false">IF(OR(B398="",COUNTIF($B$4:B397,B398)=0),"",LOOKUP(2,1/($B$4:B397=B398),$H$4:H397))</f>
        <v/>
      </c>
      <c r="S398" s="19" t="str">
        <f aca="false">IF(OR(A398="",E398="",J398=""),"",IFERROR(AVERAGEIFS($J$5:$J$504,$E$5:$E$504,E398,$A$5:$A$504,"&gt;="&amp;DATE(YEAR(A398),MONTH(A398),1),$A$5:$A$504,"&lt;="&amp;EOMONTH(A398,0)),""))</f>
        <v/>
      </c>
      <c r="T398" s="19" t="n">
        <f aca="false">IF(K398="",0,F398)</f>
        <v>0</v>
      </c>
      <c r="U398" s="19" t="str">
        <f aca="false">IF(OR(F398="",O398=""),"",IF(F398&gt;O398,"Litros acima do tanque; ",""))&amp;IF(OR(H398="",R398=""),"",IF(H398&lt;=R398,"Odômetro não avançou; ",""))&amp;IF(OR(L398="",P398=""),"",IF(L398&lt;P398,"Consumo abaixo do esperado; ",""))&amp;IF(OR(L398="",Q398=""),"",IF(L398&gt;Q398,"Consumo acima do esperado; ",""))&amp;IF(OR(J398="",S398=""),"",IF(J398&gt;S398*(1+Parâmetros!$B$4),"Preço acima da média do mês; ",""))</f>
        <v/>
      </c>
    </row>
    <row r="399" customFormat="false" ht="15" hidden="false" customHeight="false" outlineLevel="0" collapsed="false">
      <c r="A399" s="11"/>
      <c r="B399" s="10"/>
      <c r="C399" s="10"/>
      <c r="D399" s="10"/>
      <c r="E399" s="10"/>
      <c r="F399" s="12"/>
      <c r="G399" s="12"/>
      <c r="H399" s="13"/>
      <c r="I399" s="10"/>
      <c r="J399" s="14" t="str">
        <f aca="false">IF(OR(F399="",G399="",F399=0),"",G399/F399)</f>
        <v/>
      </c>
      <c r="K399" s="15" t="str">
        <f aca="false">IF(OR(H399="",R399=""),"",IF(H399-R399&lt;=0,"",H399-R399))</f>
        <v/>
      </c>
      <c r="L399" s="16" t="str">
        <f aca="false">IF(OR(K399="",F399="",F399=0),"",K399/F399)</f>
        <v/>
      </c>
      <c r="M399" s="17" t="str">
        <f aca="false">IF(OR(K399="",G399=""),"",G399/K399)</f>
        <v/>
      </c>
      <c r="N399" s="18" t="str">
        <f aca="false">IF(B399="","",IF(COUNTIF(Veículos!$A$5:$A$54,B399)=0,"Placa não cadastrada",IF(U399="","OK",LEFT(U399,LEN(U399)-2))))</f>
        <v/>
      </c>
      <c r="O399" s="19" t="str">
        <f aca="false">IFERROR(INDEX(Veículos!$D$5:$D$54,MATCH(B399,Veículos!$A$5:$A$54,0)),"")</f>
        <v/>
      </c>
      <c r="P399" s="19" t="str">
        <f aca="false">IFERROR(INDEX(Veículos!$E$5:$E$54,MATCH(B399,Veículos!$A$5:$A$54,0)),"")</f>
        <v/>
      </c>
      <c r="Q399" s="19" t="str">
        <f aca="false">IFERROR(INDEX(Veículos!$F$5:$F$54,MATCH(B399,Veículos!$A$5:$A$54,0)),"")</f>
        <v/>
      </c>
      <c r="R399" s="19" t="str">
        <f aca="false">IF(OR(B399="",COUNTIF($B$4:B398,B399)=0),"",LOOKUP(2,1/($B$4:B398=B399),$H$4:H398))</f>
        <v/>
      </c>
      <c r="S399" s="19" t="str">
        <f aca="false">IF(OR(A399="",E399="",J399=""),"",IFERROR(AVERAGEIFS($J$5:$J$504,$E$5:$E$504,E399,$A$5:$A$504,"&gt;="&amp;DATE(YEAR(A399),MONTH(A399),1),$A$5:$A$504,"&lt;="&amp;EOMONTH(A399,0)),""))</f>
        <v/>
      </c>
      <c r="T399" s="19" t="n">
        <f aca="false">IF(K399="",0,F399)</f>
        <v>0</v>
      </c>
      <c r="U399" s="19" t="str">
        <f aca="false">IF(OR(F399="",O399=""),"",IF(F399&gt;O399,"Litros acima do tanque; ",""))&amp;IF(OR(H399="",R399=""),"",IF(H399&lt;=R399,"Odômetro não avançou; ",""))&amp;IF(OR(L399="",P399=""),"",IF(L399&lt;P399,"Consumo abaixo do esperado; ",""))&amp;IF(OR(L399="",Q399=""),"",IF(L399&gt;Q399,"Consumo acima do esperado; ",""))&amp;IF(OR(J399="",S399=""),"",IF(J399&gt;S399*(1+Parâmetros!$B$4),"Preço acima da média do mês; ",""))</f>
        <v/>
      </c>
    </row>
    <row r="400" customFormat="false" ht="15" hidden="false" customHeight="false" outlineLevel="0" collapsed="false">
      <c r="A400" s="11"/>
      <c r="B400" s="10"/>
      <c r="C400" s="10"/>
      <c r="D400" s="10"/>
      <c r="E400" s="10"/>
      <c r="F400" s="12"/>
      <c r="G400" s="12"/>
      <c r="H400" s="13"/>
      <c r="I400" s="10"/>
      <c r="J400" s="14" t="str">
        <f aca="false">IF(OR(F400="",G400="",F400=0),"",G400/F400)</f>
        <v/>
      </c>
      <c r="K400" s="15" t="str">
        <f aca="false">IF(OR(H400="",R400=""),"",IF(H400-R400&lt;=0,"",H400-R400))</f>
        <v/>
      </c>
      <c r="L400" s="16" t="str">
        <f aca="false">IF(OR(K400="",F400="",F400=0),"",K400/F400)</f>
        <v/>
      </c>
      <c r="M400" s="17" t="str">
        <f aca="false">IF(OR(K400="",G400=""),"",G400/K400)</f>
        <v/>
      </c>
      <c r="N400" s="18" t="str">
        <f aca="false">IF(B400="","",IF(COUNTIF(Veículos!$A$5:$A$54,B400)=0,"Placa não cadastrada",IF(U400="","OK",LEFT(U400,LEN(U400)-2))))</f>
        <v/>
      </c>
      <c r="O400" s="19" t="str">
        <f aca="false">IFERROR(INDEX(Veículos!$D$5:$D$54,MATCH(B400,Veículos!$A$5:$A$54,0)),"")</f>
        <v/>
      </c>
      <c r="P400" s="19" t="str">
        <f aca="false">IFERROR(INDEX(Veículos!$E$5:$E$54,MATCH(B400,Veículos!$A$5:$A$54,0)),"")</f>
        <v/>
      </c>
      <c r="Q400" s="19" t="str">
        <f aca="false">IFERROR(INDEX(Veículos!$F$5:$F$54,MATCH(B400,Veículos!$A$5:$A$54,0)),"")</f>
        <v/>
      </c>
      <c r="R400" s="19" t="str">
        <f aca="false">IF(OR(B400="",COUNTIF($B$4:B399,B400)=0),"",LOOKUP(2,1/($B$4:B399=B400),$H$4:H399))</f>
        <v/>
      </c>
      <c r="S400" s="19" t="str">
        <f aca="false">IF(OR(A400="",E400="",J400=""),"",IFERROR(AVERAGEIFS($J$5:$J$504,$E$5:$E$504,E400,$A$5:$A$504,"&gt;="&amp;DATE(YEAR(A400),MONTH(A400),1),$A$5:$A$504,"&lt;="&amp;EOMONTH(A400,0)),""))</f>
        <v/>
      </c>
      <c r="T400" s="19" t="n">
        <f aca="false">IF(K400="",0,F400)</f>
        <v>0</v>
      </c>
      <c r="U400" s="19" t="str">
        <f aca="false">IF(OR(F400="",O400=""),"",IF(F400&gt;O400,"Litros acima do tanque; ",""))&amp;IF(OR(H400="",R400=""),"",IF(H400&lt;=R400,"Odômetro não avançou; ",""))&amp;IF(OR(L400="",P400=""),"",IF(L400&lt;P400,"Consumo abaixo do esperado; ",""))&amp;IF(OR(L400="",Q400=""),"",IF(L400&gt;Q400,"Consumo acima do esperado; ",""))&amp;IF(OR(J400="",S400=""),"",IF(J400&gt;S400*(1+Parâmetros!$B$4),"Preço acima da média do mês; ",""))</f>
        <v/>
      </c>
    </row>
    <row r="401" customFormat="false" ht="15" hidden="false" customHeight="false" outlineLevel="0" collapsed="false">
      <c r="A401" s="11"/>
      <c r="B401" s="10"/>
      <c r="C401" s="10"/>
      <c r="D401" s="10"/>
      <c r="E401" s="10"/>
      <c r="F401" s="12"/>
      <c r="G401" s="12"/>
      <c r="H401" s="13"/>
      <c r="I401" s="10"/>
      <c r="J401" s="14" t="str">
        <f aca="false">IF(OR(F401="",G401="",F401=0),"",G401/F401)</f>
        <v/>
      </c>
      <c r="K401" s="15" t="str">
        <f aca="false">IF(OR(H401="",R401=""),"",IF(H401-R401&lt;=0,"",H401-R401))</f>
        <v/>
      </c>
      <c r="L401" s="16" t="str">
        <f aca="false">IF(OR(K401="",F401="",F401=0),"",K401/F401)</f>
        <v/>
      </c>
      <c r="M401" s="17" t="str">
        <f aca="false">IF(OR(K401="",G401=""),"",G401/K401)</f>
        <v/>
      </c>
      <c r="N401" s="18" t="str">
        <f aca="false">IF(B401="","",IF(COUNTIF(Veículos!$A$5:$A$54,B401)=0,"Placa não cadastrada",IF(U401="","OK",LEFT(U401,LEN(U401)-2))))</f>
        <v/>
      </c>
      <c r="O401" s="19" t="str">
        <f aca="false">IFERROR(INDEX(Veículos!$D$5:$D$54,MATCH(B401,Veículos!$A$5:$A$54,0)),"")</f>
        <v/>
      </c>
      <c r="P401" s="19" t="str">
        <f aca="false">IFERROR(INDEX(Veículos!$E$5:$E$54,MATCH(B401,Veículos!$A$5:$A$54,0)),"")</f>
        <v/>
      </c>
      <c r="Q401" s="19" t="str">
        <f aca="false">IFERROR(INDEX(Veículos!$F$5:$F$54,MATCH(B401,Veículos!$A$5:$A$54,0)),"")</f>
        <v/>
      </c>
      <c r="R401" s="19" t="str">
        <f aca="false">IF(OR(B401="",COUNTIF($B$4:B400,B401)=0),"",LOOKUP(2,1/($B$4:B400=B401),$H$4:H400))</f>
        <v/>
      </c>
      <c r="S401" s="19" t="str">
        <f aca="false">IF(OR(A401="",E401="",J401=""),"",IFERROR(AVERAGEIFS($J$5:$J$504,$E$5:$E$504,E401,$A$5:$A$504,"&gt;="&amp;DATE(YEAR(A401),MONTH(A401),1),$A$5:$A$504,"&lt;="&amp;EOMONTH(A401,0)),""))</f>
        <v/>
      </c>
      <c r="T401" s="19" t="n">
        <f aca="false">IF(K401="",0,F401)</f>
        <v>0</v>
      </c>
      <c r="U401" s="19" t="str">
        <f aca="false">IF(OR(F401="",O401=""),"",IF(F401&gt;O401,"Litros acima do tanque; ",""))&amp;IF(OR(H401="",R401=""),"",IF(H401&lt;=R401,"Odômetro não avançou; ",""))&amp;IF(OR(L401="",P401=""),"",IF(L401&lt;P401,"Consumo abaixo do esperado; ",""))&amp;IF(OR(L401="",Q401=""),"",IF(L401&gt;Q401,"Consumo acima do esperado; ",""))&amp;IF(OR(J401="",S401=""),"",IF(J401&gt;S401*(1+Parâmetros!$B$4),"Preço acima da média do mês; ",""))</f>
        <v/>
      </c>
    </row>
    <row r="402" customFormat="false" ht="15" hidden="false" customHeight="false" outlineLevel="0" collapsed="false">
      <c r="A402" s="11"/>
      <c r="B402" s="10"/>
      <c r="C402" s="10"/>
      <c r="D402" s="10"/>
      <c r="E402" s="10"/>
      <c r="F402" s="12"/>
      <c r="G402" s="12"/>
      <c r="H402" s="13"/>
      <c r="I402" s="10"/>
      <c r="J402" s="14" t="str">
        <f aca="false">IF(OR(F402="",G402="",F402=0),"",G402/F402)</f>
        <v/>
      </c>
      <c r="K402" s="15" t="str">
        <f aca="false">IF(OR(H402="",R402=""),"",IF(H402-R402&lt;=0,"",H402-R402))</f>
        <v/>
      </c>
      <c r="L402" s="16" t="str">
        <f aca="false">IF(OR(K402="",F402="",F402=0),"",K402/F402)</f>
        <v/>
      </c>
      <c r="M402" s="17" t="str">
        <f aca="false">IF(OR(K402="",G402=""),"",G402/K402)</f>
        <v/>
      </c>
      <c r="N402" s="18" t="str">
        <f aca="false">IF(B402="","",IF(COUNTIF(Veículos!$A$5:$A$54,B402)=0,"Placa não cadastrada",IF(U402="","OK",LEFT(U402,LEN(U402)-2))))</f>
        <v/>
      </c>
      <c r="O402" s="19" t="str">
        <f aca="false">IFERROR(INDEX(Veículos!$D$5:$D$54,MATCH(B402,Veículos!$A$5:$A$54,0)),"")</f>
        <v/>
      </c>
      <c r="P402" s="19" t="str">
        <f aca="false">IFERROR(INDEX(Veículos!$E$5:$E$54,MATCH(B402,Veículos!$A$5:$A$54,0)),"")</f>
        <v/>
      </c>
      <c r="Q402" s="19" t="str">
        <f aca="false">IFERROR(INDEX(Veículos!$F$5:$F$54,MATCH(B402,Veículos!$A$5:$A$54,0)),"")</f>
        <v/>
      </c>
      <c r="R402" s="19" t="str">
        <f aca="false">IF(OR(B402="",COUNTIF($B$4:B401,B402)=0),"",LOOKUP(2,1/($B$4:B401=B402),$H$4:H401))</f>
        <v/>
      </c>
      <c r="S402" s="19" t="str">
        <f aca="false">IF(OR(A402="",E402="",J402=""),"",IFERROR(AVERAGEIFS($J$5:$J$504,$E$5:$E$504,E402,$A$5:$A$504,"&gt;="&amp;DATE(YEAR(A402),MONTH(A402),1),$A$5:$A$504,"&lt;="&amp;EOMONTH(A402,0)),""))</f>
        <v/>
      </c>
      <c r="T402" s="19" t="n">
        <f aca="false">IF(K402="",0,F402)</f>
        <v>0</v>
      </c>
      <c r="U402" s="19" t="str">
        <f aca="false">IF(OR(F402="",O402=""),"",IF(F402&gt;O402,"Litros acima do tanque; ",""))&amp;IF(OR(H402="",R402=""),"",IF(H402&lt;=R402,"Odômetro não avançou; ",""))&amp;IF(OR(L402="",P402=""),"",IF(L402&lt;P402,"Consumo abaixo do esperado; ",""))&amp;IF(OR(L402="",Q402=""),"",IF(L402&gt;Q402,"Consumo acima do esperado; ",""))&amp;IF(OR(J402="",S402=""),"",IF(J402&gt;S402*(1+Parâmetros!$B$4),"Preço acima da média do mês; ",""))</f>
        <v/>
      </c>
    </row>
    <row r="403" customFormat="false" ht="15" hidden="false" customHeight="false" outlineLevel="0" collapsed="false">
      <c r="A403" s="11"/>
      <c r="B403" s="10"/>
      <c r="C403" s="10"/>
      <c r="D403" s="10"/>
      <c r="E403" s="10"/>
      <c r="F403" s="12"/>
      <c r="G403" s="12"/>
      <c r="H403" s="13"/>
      <c r="I403" s="10"/>
      <c r="J403" s="14" t="str">
        <f aca="false">IF(OR(F403="",G403="",F403=0),"",G403/F403)</f>
        <v/>
      </c>
      <c r="K403" s="15" t="str">
        <f aca="false">IF(OR(H403="",R403=""),"",IF(H403-R403&lt;=0,"",H403-R403))</f>
        <v/>
      </c>
      <c r="L403" s="16" t="str">
        <f aca="false">IF(OR(K403="",F403="",F403=0),"",K403/F403)</f>
        <v/>
      </c>
      <c r="M403" s="17" t="str">
        <f aca="false">IF(OR(K403="",G403=""),"",G403/K403)</f>
        <v/>
      </c>
      <c r="N403" s="18" t="str">
        <f aca="false">IF(B403="","",IF(COUNTIF(Veículos!$A$5:$A$54,B403)=0,"Placa não cadastrada",IF(U403="","OK",LEFT(U403,LEN(U403)-2))))</f>
        <v/>
      </c>
      <c r="O403" s="19" t="str">
        <f aca="false">IFERROR(INDEX(Veículos!$D$5:$D$54,MATCH(B403,Veículos!$A$5:$A$54,0)),"")</f>
        <v/>
      </c>
      <c r="P403" s="19" t="str">
        <f aca="false">IFERROR(INDEX(Veículos!$E$5:$E$54,MATCH(B403,Veículos!$A$5:$A$54,0)),"")</f>
        <v/>
      </c>
      <c r="Q403" s="19" t="str">
        <f aca="false">IFERROR(INDEX(Veículos!$F$5:$F$54,MATCH(B403,Veículos!$A$5:$A$54,0)),"")</f>
        <v/>
      </c>
      <c r="R403" s="19" t="str">
        <f aca="false">IF(OR(B403="",COUNTIF($B$4:B402,B403)=0),"",LOOKUP(2,1/($B$4:B402=B403),$H$4:H402))</f>
        <v/>
      </c>
      <c r="S403" s="19" t="str">
        <f aca="false">IF(OR(A403="",E403="",J403=""),"",IFERROR(AVERAGEIFS($J$5:$J$504,$E$5:$E$504,E403,$A$5:$A$504,"&gt;="&amp;DATE(YEAR(A403),MONTH(A403),1),$A$5:$A$504,"&lt;="&amp;EOMONTH(A403,0)),""))</f>
        <v/>
      </c>
      <c r="T403" s="19" t="n">
        <f aca="false">IF(K403="",0,F403)</f>
        <v>0</v>
      </c>
      <c r="U403" s="19" t="str">
        <f aca="false">IF(OR(F403="",O403=""),"",IF(F403&gt;O403,"Litros acima do tanque; ",""))&amp;IF(OR(H403="",R403=""),"",IF(H403&lt;=R403,"Odômetro não avançou; ",""))&amp;IF(OR(L403="",P403=""),"",IF(L403&lt;P403,"Consumo abaixo do esperado; ",""))&amp;IF(OR(L403="",Q403=""),"",IF(L403&gt;Q403,"Consumo acima do esperado; ",""))&amp;IF(OR(J403="",S403=""),"",IF(J403&gt;S403*(1+Parâmetros!$B$4),"Preço acima da média do mês; ",""))</f>
        <v/>
      </c>
    </row>
    <row r="404" customFormat="false" ht="15" hidden="false" customHeight="false" outlineLevel="0" collapsed="false">
      <c r="A404" s="11"/>
      <c r="B404" s="10"/>
      <c r="C404" s="10"/>
      <c r="D404" s="10"/>
      <c r="E404" s="10"/>
      <c r="F404" s="12"/>
      <c r="G404" s="12"/>
      <c r="H404" s="13"/>
      <c r="I404" s="10"/>
      <c r="J404" s="14" t="str">
        <f aca="false">IF(OR(F404="",G404="",F404=0),"",G404/F404)</f>
        <v/>
      </c>
      <c r="K404" s="15" t="str">
        <f aca="false">IF(OR(H404="",R404=""),"",IF(H404-R404&lt;=0,"",H404-R404))</f>
        <v/>
      </c>
      <c r="L404" s="16" t="str">
        <f aca="false">IF(OR(K404="",F404="",F404=0),"",K404/F404)</f>
        <v/>
      </c>
      <c r="M404" s="17" t="str">
        <f aca="false">IF(OR(K404="",G404=""),"",G404/K404)</f>
        <v/>
      </c>
      <c r="N404" s="18" t="str">
        <f aca="false">IF(B404="","",IF(COUNTIF(Veículos!$A$5:$A$54,B404)=0,"Placa não cadastrada",IF(U404="","OK",LEFT(U404,LEN(U404)-2))))</f>
        <v/>
      </c>
      <c r="O404" s="19" t="str">
        <f aca="false">IFERROR(INDEX(Veículos!$D$5:$D$54,MATCH(B404,Veículos!$A$5:$A$54,0)),"")</f>
        <v/>
      </c>
      <c r="P404" s="19" t="str">
        <f aca="false">IFERROR(INDEX(Veículos!$E$5:$E$54,MATCH(B404,Veículos!$A$5:$A$54,0)),"")</f>
        <v/>
      </c>
      <c r="Q404" s="19" t="str">
        <f aca="false">IFERROR(INDEX(Veículos!$F$5:$F$54,MATCH(B404,Veículos!$A$5:$A$54,0)),"")</f>
        <v/>
      </c>
      <c r="R404" s="19" t="str">
        <f aca="false">IF(OR(B404="",COUNTIF($B$4:B403,B404)=0),"",LOOKUP(2,1/($B$4:B403=B404),$H$4:H403))</f>
        <v/>
      </c>
      <c r="S404" s="19" t="str">
        <f aca="false">IF(OR(A404="",E404="",J404=""),"",IFERROR(AVERAGEIFS($J$5:$J$504,$E$5:$E$504,E404,$A$5:$A$504,"&gt;="&amp;DATE(YEAR(A404),MONTH(A404),1),$A$5:$A$504,"&lt;="&amp;EOMONTH(A404,0)),""))</f>
        <v/>
      </c>
      <c r="T404" s="19" t="n">
        <f aca="false">IF(K404="",0,F404)</f>
        <v>0</v>
      </c>
      <c r="U404" s="19" t="str">
        <f aca="false">IF(OR(F404="",O404=""),"",IF(F404&gt;O404,"Litros acima do tanque; ",""))&amp;IF(OR(H404="",R404=""),"",IF(H404&lt;=R404,"Odômetro não avançou; ",""))&amp;IF(OR(L404="",P404=""),"",IF(L404&lt;P404,"Consumo abaixo do esperado; ",""))&amp;IF(OR(L404="",Q404=""),"",IF(L404&gt;Q404,"Consumo acima do esperado; ",""))&amp;IF(OR(J404="",S404=""),"",IF(J404&gt;S404*(1+Parâmetros!$B$4),"Preço acima da média do mês; ",""))</f>
        <v/>
      </c>
    </row>
    <row r="405" customFormat="false" ht="15" hidden="false" customHeight="false" outlineLevel="0" collapsed="false">
      <c r="A405" s="11"/>
      <c r="B405" s="10"/>
      <c r="C405" s="10"/>
      <c r="D405" s="10"/>
      <c r="E405" s="10"/>
      <c r="F405" s="12"/>
      <c r="G405" s="12"/>
      <c r="H405" s="13"/>
      <c r="I405" s="10"/>
      <c r="J405" s="14" t="str">
        <f aca="false">IF(OR(F405="",G405="",F405=0),"",G405/F405)</f>
        <v/>
      </c>
      <c r="K405" s="15" t="str">
        <f aca="false">IF(OR(H405="",R405=""),"",IF(H405-R405&lt;=0,"",H405-R405))</f>
        <v/>
      </c>
      <c r="L405" s="16" t="str">
        <f aca="false">IF(OR(K405="",F405="",F405=0),"",K405/F405)</f>
        <v/>
      </c>
      <c r="M405" s="17" t="str">
        <f aca="false">IF(OR(K405="",G405=""),"",G405/K405)</f>
        <v/>
      </c>
      <c r="N405" s="18" t="str">
        <f aca="false">IF(B405="","",IF(COUNTIF(Veículos!$A$5:$A$54,B405)=0,"Placa não cadastrada",IF(U405="","OK",LEFT(U405,LEN(U405)-2))))</f>
        <v/>
      </c>
      <c r="O405" s="19" t="str">
        <f aca="false">IFERROR(INDEX(Veículos!$D$5:$D$54,MATCH(B405,Veículos!$A$5:$A$54,0)),"")</f>
        <v/>
      </c>
      <c r="P405" s="19" t="str">
        <f aca="false">IFERROR(INDEX(Veículos!$E$5:$E$54,MATCH(B405,Veículos!$A$5:$A$54,0)),"")</f>
        <v/>
      </c>
      <c r="Q405" s="19" t="str">
        <f aca="false">IFERROR(INDEX(Veículos!$F$5:$F$54,MATCH(B405,Veículos!$A$5:$A$54,0)),"")</f>
        <v/>
      </c>
      <c r="R405" s="19" t="str">
        <f aca="false">IF(OR(B405="",COUNTIF($B$4:B404,B405)=0),"",LOOKUP(2,1/($B$4:B404=B405),$H$4:H404))</f>
        <v/>
      </c>
      <c r="S405" s="19" t="str">
        <f aca="false">IF(OR(A405="",E405="",J405=""),"",IFERROR(AVERAGEIFS($J$5:$J$504,$E$5:$E$504,E405,$A$5:$A$504,"&gt;="&amp;DATE(YEAR(A405),MONTH(A405),1),$A$5:$A$504,"&lt;="&amp;EOMONTH(A405,0)),""))</f>
        <v/>
      </c>
      <c r="T405" s="19" t="n">
        <f aca="false">IF(K405="",0,F405)</f>
        <v>0</v>
      </c>
      <c r="U405" s="19" t="str">
        <f aca="false">IF(OR(F405="",O405=""),"",IF(F405&gt;O405,"Litros acima do tanque; ",""))&amp;IF(OR(H405="",R405=""),"",IF(H405&lt;=R405,"Odômetro não avançou; ",""))&amp;IF(OR(L405="",P405=""),"",IF(L405&lt;P405,"Consumo abaixo do esperado; ",""))&amp;IF(OR(L405="",Q405=""),"",IF(L405&gt;Q405,"Consumo acima do esperado; ",""))&amp;IF(OR(J405="",S405=""),"",IF(J405&gt;S405*(1+Parâmetros!$B$4),"Preço acima da média do mês; ",""))</f>
        <v/>
      </c>
    </row>
    <row r="406" customFormat="false" ht="15" hidden="false" customHeight="false" outlineLevel="0" collapsed="false">
      <c r="A406" s="11"/>
      <c r="B406" s="10"/>
      <c r="C406" s="10"/>
      <c r="D406" s="10"/>
      <c r="E406" s="10"/>
      <c r="F406" s="12"/>
      <c r="G406" s="12"/>
      <c r="H406" s="13"/>
      <c r="I406" s="10"/>
      <c r="J406" s="14" t="str">
        <f aca="false">IF(OR(F406="",G406="",F406=0),"",G406/F406)</f>
        <v/>
      </c>
      <c r="K406" s="15" t="str">
        <f aca="false">IF(OR(H406="",R406=""),"",IF(H406-R406&lt;=0,"",H406-R406))</f>
        <v/>
      </c>
      <c r="L406" s="16" t="str">
        <f aca="false">IF(OR(K406="",F406="",F406=0),"",K406/F406)</f>
        <v/>
      </c>
      <c r="M406" s="17" t="str">
        <f aca="false">IF(OR(K406="",G406=""),"",G406/K406)</f>
        <v/>
      </c>
      <c r="N406" s="18" t="str">
        <f aca="false">IF(B406="","",IF(COUNTIF(Veículos!$A$5:$A$54,B406)=0,"Placa não cadastrada",IF(U406="","OK",LEFT(U406,LEN(U406)-2))))</f>
        <v/>
      </c>
      <c r="O406" s="19" t="str">
        <f aca="false">IFERROR(INDEX(Veículos!$D$5:$D$54,MATCH(B406,Veículos!$A$5:$A$54,0)),"")</f>
        <v/>
      </c>
      <c r="P406" s="19" t="str">
        <f aca="false">IFERROR(INDEX(Veículos!$E$5:$E$54,MATCH(B406,Veículos!$A$5:$A$54,0)),"")</f>
        <v/>
      </c>
      <c r="Q406" s="19" t="str">
        <f aca="false">IFERROR(INDEX(Veículos!$F$5:$F$54,MATCH(B406,Veículos!$A$5:$A$54,0)),"")</f>
        <v/>
      </c>
      <c r="R406" s="19" t="str">
        <f aca="false">IF(OR(B406="",COUNTIF($B$4:B405,B406)=0),"",LOOKUP(2,1/($B$4:B405=B406),$H$4:H405))</f>
        <v/>
      </c>
      <c r="S406" s="19" t="str">
        <f aca="false">IF(OR(A406="",E406="",J406=""),"",IFERROR(AVERAGEIFS($J$5:$J$504,$E$5:$E$504,E406,$A$5:$A$504,"&gt;="&amp;DATE(YEAR(A406),MONTH(A406),1),$A$5:$A$504,"&lt;="&amp;EOMONTH(A406,0)),""))</f>
        <v/>
      </c>
      <c r="T406" s="19" t="n">
        <f aca="false">IF(K406="",0,F406)</f>
        <v>0</v>
      </c>
      <c r="U406" s="19" t="str">
        <f aca="false">IF(OR(F406="",O406=""),"",IF(F406&gt;O406,"Litros acima do tanque; ",""))&amp;IF(OR(H406="",R406=""),"",IF(H406&lt;=R406,"Odômetro não avançou; ",""))&amp;IF(OR(L406="",P406=""),"",IF(L406&lt;P406,"Consumo abaixo do esperado; ",""))&amp;IF(OR(L406="",Q406=""),"",IF(L406&gt;Q406,"Consumo acima do esperado; ",""))&amp;IF(OR(J406="",S406=""),"",IF(J406&gt;S406*(1+Parâmetros!$B$4),"Preço acima da média do mês; ",""))</f>
        <v/>
      </c>
    </row>
    <row r="407" customFormat="false" ht="15" hidden="false" customHeight="false" outlineLevel="0" collapsed="false">
      <c r="A407" s="11"/>
      <c r="B407" s="10"/>
      <c r="C407" s="10"/>
      <c r="D407" s="10"/>
      <c r="E407" s="10"/>
      <c r="F407" s="12"/>
      <c r="G407" s="12"/>
      <c r="H407" s="13"/>
      <c r="I407" s="10"/>
      <c r="J407" s="14" t="str">
        <f aca="false">IF(OR(F407="",G407="",F407=0),"",G407/F407)</f>
        <v/>
      </c>
      <c r="K407" s="15" t="str">
        <f aca="false">IF(OR(H407="",R407=""),"",IF(H407-R407&lt;=0,"",H407-R407))</f>
        <v/>
      </c>
      <c r="L407" s="16" t="str">
        <f aca="false">IF(OR(K407="",F407="",F407=0),"",K407/F407)</f>
        <v/>
      </c>
      <c r="M407" s="17" t="str">
        <f aca="false">IF(OR(K407="",G407=""),"",G407/K407)</f>
        <v/>
      </c>
      <c r="N407" s="18" t="str">
        <f aca="false">IF(B407="","",IF(COUNTIF(Veículos!$A$5:$A$54,B407)=0,"Placa não cadastrada",IF(U407="","OK",LEFT(U407,LEN(U407)-2))))</f>
        <v/>
      </c>
      <c r="O407" s="19" t="str">
        <f aca="false">IFERROR(INDEX(Veículos!$D$5:$D$54,MATCH(B407,Veículos!$A$5:$A$54,0)),"")</f>
        <v/>
      </c>
      <c r="P407" s="19" t="str">
        <f aca="false">IFERROR(INDEX(Veículos!$E$5:$E$54,MATCH(B407,Veículos!$A$5:$A$54,0)),"")</f>
        <v/>
      </c>
      <c r="Q407" s="19" t="str">
        <f aca="false">IFERROR(INDEX(Veículos!$F$5:$F$54,MATCH(B407,Veículos!$A$5:$A$54,0)),"")</f>
        <v/>
      </c>
      <c r="R407" s="19" t="str">
        <f aca="false">IF(OR(B407="",COUNTIF($B$4:B406,B407)=0),"",LOOKUP(2,1/($B$4:B406=B407),$H$4:H406))</f>
        <v/>
      </c>
      <c r="S407" s="19" t="str">
        <f aca="false">IF(OR(A407="",E407="",J407=""),"",IFERROR(AVERAGEIFS($J$5:$J$504,$E$5:$E$504,E407,$A$5:$A$504,"&gt;="&amp;DATE(YEAR(A407),MONTH(A407),1),$A$5:$A$504,"&lt;="&amp;EOMONTH(A407,0)),""))</f>
        <v/>
      </c>
      <c r="T407" s="19" t="n">
        <f aca="false">IF(K407="",0,F407)</f>
        <v>0</v>
      </c>
      <c r="U407" s="19" t="str">
        <f aca="false">IF(OR(F407="",O407=""),"",IF(F407&gt;O407,"Litros acima do tanque; ",""))&amp;IF(OR(H407="",R407=""),"",IF(H407&lt;=R407,"Odômetro não avançou; ",""))&amp;IF(OR(L407="",P407=""),"",IF(L407&lt;P407,"Consumo abaixo do esperado; ",""))&amp;IF(OR(L407="",Q407=""),"",IF(L407&gt;Q407,"Consumo acima do esperado; ",""))&amp;IF(OR(J407="",S407=""),"",IF(J407&gt;S407*(1+Parâmetros!$B$4),"Preço acima da média do mês; ",""))</f>
        <v/>
      </c>
    </row>
    <row r="408" customFormat="false" ht="15" hidden="false" customHeight="false" outlineLevel="0" collapsed="false">
      <c r="A408" s="11"/>
      <c r="B408" s="10"/>
      <c r="C408" s="10"/>
      <c r="D408" s="10"/>
      <c r="E408" s="10"/>
      <c r="F408" s="12"/>
      <c r="G408" s="12"/>
      <c r="H408" s="13"/>
      <c r="I408" s="10"/>
      <c r="J408" s="14" t="str">
        <f aca="false">IF(OR(F408="",G408="",F408=0),"",G408/F408)</f>
        <v/>
      </c>
      <c r="K408" s="15" t="str">
        <f aca="false">IF(OR(H408="",R408=""),"",IF(H408-R408&lt;=0,"",H408-R408))</f>
        <v/>
      </c>
      <c r="L408" s="16" t="str">
        <f aca="false">IF(OR(K408="",F408="",F408=0),"",K408/F408)</f>
        <v/>
      </c>
      <c r="M408" s="17" t="str">
        <f aca="false">IF(OR(K408="",G408=""),"",G408/K408)</f>
        <v/>
      </c>
      <c r="N408" s="18" t="str">
        <f aca="false">IF(B408="","",IF(COUNTIF(Veículos!$A$5:$A$54,B408)=0,"Placa não cadastrada",IF(U408="","OK",LEFT(U408,LEN(U408)-2))))</f>
        <v/>
      </c>
      <c r="O408" s="19" t="str">
        <f aca="false">IFERROR(INDEX(Veículos!$D$5:$D$54,MATCH(B408,Veículos!$A$5:$A$54,0)),"")</f>
        <v/>
      </c>
      <c r="P408" s="19" t="str">
        <f aca="false">IFERROR(INDEX(Veículos!$E$5:$E$54,MATCH(B408,Veículos!$A$5:$A$54,0)),"")</f>
        <v/>
      </c>
      <c r="Q408" s="19" t="str">
        <f aca="false">IFERROR(INDEX(Veículos!$F$5:$F$54,MATCH(B408,Veículos!$A$5:$A$54,0)),"")</f>
        <v/>
      </c>
      <c r="R408" s="19" t="str">
        <f aca="false">IF(OR(B408="",COUNTIF($B$4:B407,B408)=0),"",LOOKUP(2,1/($B$4:B407=B408),$H$4:H407))</f>
        <v/>
      </c>
      <c r="S408" s="19" t="str">
        <f aca="false">IF(OR(A408="",E408="",J408=""),"",IFERROR(AVERAGEIFS($J$5:$J$504,$E$5:$E$504,E408,$A$5:$A$504,"&gt;="&amp;DATE(YEAR(A408),MONTH(A408),1),$A$5:$A$504,"&lt;="&amp;EOMONTH(A408,0)),""))</f>
        <v/>
      </c>
      <c r="T408" s="19" t="n">
        <f aca="false">IF(K408="",0,F408)</f>
        <v>0</v>
      </c>
      <c r="U408" s="19" t="str">
        <f aca="false">IF(OR(F408="",O408=""),"",IF(F408&gt;O408,"Litros acima do tanque; ",""))&amp;IF(OR(H408="",R408=""),"",IF(H408&lt;=R408,"Odômetro não avançou; ",""))&amp;IF(OR(L408="",P408=""),"",IF(L408&lt;P408,"Consumo abaixo do esperado; ",""))&amp;IF(OR(L408="",Q408=""),"",IF(L408&gt;Q408,"Consumo acima do esperado; ",""))&amp;IF(OR(J408="",S408=""),"",IF(J408&gt;S408*(1+Parâmetros!$B$4),"Preço acima da média do mês; ",""))</f>
        <v/>
      </c>
    </row>
    <row r="409" customFormat="false" ht="15" hidden="false" customHeight="false" outlineLevel="0" collapsed="false">
      <c r="A409" s="11"/>
      <c r="B409" s="10"/>
      <c r="C409" s="10"/>
      <c r="D409" s="10"/>
      <c r="E409" s="10"/>
      <c r="F409" s="12"/>
      <c r="G409" s="12"/>
      <c r="H409" s="13"/>
      <c r="I409" s="10"/>
      <c r="J409" s="14" t="str">
        <f aca="false">IF(OR(F409="",G409="",F409=0),"",G409/F409)</f>
        <v/>
      </c>
      <c r="K409" s="15" t="str">
        <f aca="false">IF(OR(H409="",R409=""),"",IF(H409-R409&lt;=0,"",H409-R409))</f>
        <v/>
      </c>
      <c r="L409" s="16" t="str">
        <f aca="false">IF(OR(K409="",F409="",F409=0),"",K409/F409)</f>
        <v/>
      </c>
      <c r="M409" s="17" t="str">
        <f aca="false">IF(OR(K409="",G409=""),"",G409/K409)</f>
        <v/>
      </c>
      <c r="N409" s="18" t="str">
        <f aca="false">IF(B409="","",IF(COUNTIF(Veículos!$A$5:$A$54,B409)=0,"Placa não cadastrada",IF(U409="","OK",LEFT(U409,LEN(U409)-2))))</f>
        <v/>
      </c>
      <c r="O409" s="19" t="str">
        <f aca="false">IFERROR(INDEX(Veículos!$D$5:$D$54,MATCH(B409,Veículos!$A$5:$A$54,0)),"")</f>
        <v/>
      </c>
      <c r="P409" s="19" t="str">
        <f aca="false">IFERROR(INDEX(Veículos!$E$5:$E$54,MATCH(B409,Veículos!$A$5:$A$54,0)),"")</f>
        <v/>
      </c>
      <c r="Q409" s="19" t="str">
        <f aca="false">IFERROR(INDEX(Veículos!$F$5:$F$54,MATCH(B409,Veículos!$A$5:$A$54,0)),"")</f>
        <v/>
      </c>
      <c r="R409" s="19" t="str">
        <f aca="false">IF(OR(B409="",COUNTIF($B$4:B408,B409)=0),"",LOOKUP(2,1/($B$4:B408=B409),$H$4:H408))</f>
        <v/>
      </c>
      <c r="S409" s="19" t="str">
        <f aca="false">IF(OR(A409="",E409="",J409=""),"",IFERROR(AVERAGEIFS($J$5:$J$504,$E$5:$E$504,E409,$A$5:$A$504,"&gt;="&amp;DATE(YEAR(A409),MONTH(A409),1),$A$5:$A$504,"&lt;="&amp;EOMONTH(A409,0)),""))</f>
        <v/>
      </c>
      <c r="T409" s="19" t="n">
        <f aca="false">IF(K409="",0,F409)</f>
        <v>0</v>
      </c>
      <c r="U409" s="19" t="str">
        <f aca="false">IF(OR(F409="",O409=""),"",IF(F409&gt;O409,"Litros acima do tanque; ",""))&amp;IF(OR(H409="",R409=""),"",IF(H409&lt;=R409,"Odômetro não avançou; ",""))&amp;IF(OR(L409="",P409=""),"",IF(L409&lt;P409,"Consumo abaixo do esperado; ",""))&amp;IF(OR(L409="",Q409=""),"",IF(L409&gt;Q409,"Consumo acima do esperado; ",""))&amp;IF(OR(J409="",S409=""),"",IF(J409&gt;S409*(1+Parâmetros!$B$4),"Preço acima da média do mês; ",""))</f>
        <v/>
      </c>
    </row>
    <row r="410" customFormat="false" ht="15" hidden="false" customHeight="false" outlineLevel="0" collapsed="false">
      <c r="A410" s="11"/>
      <c r="B410" s="10"/>
      <c r="C410" s="10"/>
      <c r="D410" s="10"/>
      <c r="E410" s="10"/>
      <c r="F410" s="12"/>
      <c r="G410" s="12"/>
      <c r="H410" s="13"/>
      <c r="I410" s="10"/>
      <c r="J410" s="14" t="str">
        <f aca="false">IF(OR(F410="",G410="",F410=0),"",G410/F410)</f>
        <v/>
      </c>
      <c r="K410" s="15" t="str">
        <f aca="false">IF(OR(H410="",R410=""),"",IF(H410-R410&lt;=0,"",H410-R410))</f>
        <v/>
      </c>
      <c r="L410" s="16" t="str">
        <f aca="false">IF(OR(K410="",F410="",F410=0),"",K410/F410)</f>
        <v/>
      </c>
      <c r="M410" s="17" t="str">
        <f aca="false">IF(OR(K410="",G410=""),"",G410/K410)</f>
        <v/>
      </c>
      <c r="N410" s="18" t="str">
        <f aca="false">IF(B410="","",IF(COUNTIF(Veículos!$A$5:$A$54,B410)=0,"Placa não cadastrada",IF(U410="","OK",LEFT(U410,LEN(U410)-2))))</f>
        <v/>
      </c>
      <c r="O410" s="19" t="str">
        <f aca="false">IFERROR(INDEX(Veículos!$D$5:$D$54,MATCH(B410,Veículos!$A$5:$A$54,0)),"")</f>
        <v/>
      </c>
      <c r="P410" s="19" t="str">
        <f aca="false">IFERROR(INDEX(Veículos!$E$5:$E$54,MATCH(B410,Veículos!$A$5:$A$54,0)),"")</f>
        <v/>
      </c>
      <c r="Q410" s="19" t="str">
        <f aca="false">IFERROR(INDEX(Veículos!$F$5:$F$54,MATCH(B410,Veículos!$A$5:$A$54,0)),"")</f>
        <v/>
      </c>
      <c r="R410" s="19" t="str">
        <f aca="false">IF(OR(B410="",COUNTIF($B$4:B409,B410)=0),"",LOOKUP(2,1/($B$4:B409=B410),$H$4:H409))</f>
        <v/>
      </c>
      <c r="S410" s="19" t="str">
        <f aca="false">IF(OR(A410="",E410="",J410=""),"",IFERROR(AVERAGEIFS($J$5:$J$504,$E$5:$E$504,E410,$A$5:$A$504,"&gt;="&amp;DATE(YEAR(A410),MONTH(A410),1),$A$5:$A$504,"&lt;="&amp;EOMONTH(A410,0)),""))</f>
        <v/>
      </c>
      <c r="T410" s="19" t="n">
        <f aca="false">IF(K410="",0,F410)</f>
        <v>0</v>
      </c>
      <c r="U410" s="19" t="str">
        <f aca="false">IF(OR(F410="",O410=""),"",IF(F410&gt;O410,"Litros acima do tanque; ",""))&amp;IF(OR(H410="",R410=""),"",IF(H410&lt;=R410,"Odômetro não avançou; ",""))&amp;IF(OR(L410="",P410=""),"",IF(L410&lt;P410,"Consumo abaixo do esperado; ",""))&amp;IF(OR(L410="",Q410=""),"",IF(L410&gt;Q410,"Consumo acima do esperado; ",""))&amp;IF(OR(J410="",S410=""),"",IF(J410&gt;S410*(1+Parâmetros!$B$4),"Preço acima da média do mês; ",""))</f>
        <v/>
      </c>
    </row>
    <row r="411" customFormat="false" ht="15" hidden="false" customHeight="false" outlineLevel="0" collapsed="false">
      <c r="A411" s="11"/>
      <c r="B411" s="10"/>
      <c r="C411" s="10"/>
      <c r="D411" s="10"/>
      <c r="E411" s="10"/>
      <c r="F411" s="12"/>
      <c r="G411" s="12"/>
      <c r="H411" s="13"/>
      <c r="I411" s="10"/>
      <c r="J411" s="14" t="str">
        <f aca="false">IF(OR(F411="",G411="",F411=0),"",G411/F411)</f>
        <v/>
      </c>
      <c r="K411" s="15" t="str">
        <f aca="false">IF(OR(H411="",R411=""),"",IF(H411-R411&lt;=0,"",H411-R411))</f>
        <v/>
      </c>
      <c r="L411" s="16" t="str">
        <f aca="false">IF(OR(K411="",F411="",F411=0),"",K411/F411)</f>
        <v/>
      </c>
      <c r="M411" s="17" t="str">
        <f aca="false">IF(OR(K411="",G411=""),"",G411/K411)</f>
        <v/>
      </c>
      <c r="N411" s="18" t="str">
        <f aca="false">IF(B411="","",IF(COUNTIF(Veículos!$A$5:$A$54,B411)=0,"Placa não cadastrada",IF(U411="","OK",LEFT(U411,LEN(U411)-2))))</f>
        <v/>
      </c>
      <c r="O411" s="19" t="str">
        <f aca="false">IFERROR(INDEX(Veículos!$D$5:$D$54,MATCH(B411,Veículos!$A$5:$A$54,0)),"")</f>
        <v/>
      </c>
      <c r="P411" s="19" t="str">
        <f aca="false">IFERROR(INDEX(Veículos!$E$5:$E$54,MATCH(B411,Veículos!$A$5:$A$54,0)),"")</f>
        <v/>
      </c>
      <c r="Q411" s="19" t="str">
        <f aca="false">IFERROR(INDEX(Veículos!$F$5:$F$54,MATCH(B411,Veículos!$A$5:$A$54,0)),"")</f>
        <v/>
      </c>
      <c r="R411" s="19" t="str">
        <f aca="false">IF(OR(B411="",COUNTIF($B$4:B410,B411)=0),"",LOOKUP(2,1/($B$4:B410=B411),$H$4:H410))</f>
        <v/>
      </c>
      <c r="S411" s="19" t="str">
        <f aca="false">IF(OR(A411="",E411="",J411=""),"",IFERROR(AVERAGEIFS($J$5:$J$504,$E$5:$E$504,E411,$A$5:$A$504,"&gt;="&amp;DATE(YEAR(A411),MONTH(A411),1),$A$5:$A$504,"&lt;="&amp;EOMONTH(A411,0)),""))</f>
        <v/>
      </c>
      <c r="T411" s="19" t="n">
        <f aca="false">IF(K411="",0,F411)</f>
        <v>0</v>
      </c>
      <c r="U411" s="19" t="str">
        <f aca="false">IF(OR(F411="",O411=""),"",IF(F411&gt;O411,"Litros acima do tanque; ",""))&amp;IF(OR(H411="",R411=""),"",IF(H411&lt;=R411,"Odômetro não avançou; ",""))&amp;IF(OR(L411="",P411=""),"",IF(L411&lt;P411,"Consumo abaixo do esperado; ",""))&amp;IF(OR(L411="",Q411=""),"",IF(L411&gt;Q411,"Consumo acima do esperado; ",""))&amp;IF(OR(J411="",S411=""),"",IF(J411&gt;S411*(1+Parâmetros!$B$4),"Preço acima da média do mês; ",""))</f>
        <v/>
      </c>
    </row>
    <row r="412" customFormat="false" ht="15" hidden="false" customHeight="false" outlineLevel="0" collapsed="false">
      <c r="A412" s="11"/>
      <c r="B412" s="10"/>
      <c r="C412" s="10"/>
      <c r="D412" s="10"/>
      <c r="E412" s="10"/>
      <c r="F412" s="12"/>
      <c r="G412" s="12"/>
      <c r="H412" s="13"/>
      <c r="I412" s="10"/>
      <c r="J412" s="14" t="str">
        <f aca="false">IF(OR(F412="",G412="",F412=0),"",G412/F412)</f>
        <v/>
      </c>
      <c r="K412" s="15" t="str">
        <f aca="false">IF(OR(H412="",R412=""),"",IF(H412-R412&lt;=0,"",H412-R412))</f>
        <v/>
      </c>
      <c r="L412" s="16" t="str">
        <f aca="false">IF(OR(K412="",F412="",F412=0),"",K412/F412)</f>
        <v/>
      </c>
      <c r="M412" s="17" t="str">
        <f aca="false">IF(OR(K412="",G412=""),"",G412/K412)</f>
        <v/>
      </c>
      <c r="N412" s="18" t="str">
        <f aca="false">IF(B412="","",IF(COUNTIF(Veículos!$A$5:$A$54,B412)=0,"Placa não cadastrada",IF(U412="","OK",LEFT(U412,LEN(U412)-2))))</f>
        <v/>
      </c>
      <c r="O412" s="19" t="str">
        <f aca="false">IFERROR(INDEX(Veículos!$D$5:$D$54,MATCH(B412,Veículos!$A$5:$A$54,0)),"")</f>
        <v/>
      </c>
      <c r="P412" s="19" t="str">
        <f aca="false">IFERROR(INDEX(Veículos!$E$5:$E$54,MATCH(B412,Veículos!$A$5:$A$54,0)),"")</f>
        <v/>
      </c>
      <c r="Q412" s="19" t="str">
        <f aca="false">IFERROR(INDEX(Veículos!$F$5:$F$54,MATCH(B412,Veículos!$A$5:$A$54,0)),"")</f>
        <v/>
      </c>
      <c r="R412" s="19" t="str">
        <f aca="false">IF(OR(B412="",COUNTIF($B$4:B411,B412)=0),"",LOOKUP(2,1/($B$4:B411=B412),$H$4:H411))</f>
        <v/>
      </c>
      <c r="S412" s="19" t="str">
        <f aca="false">IF(OR(A412="",E412="",J412=""),"",IFERROR(AVERAGEIFS($J$5:$J$504,$E$5:$E$504,E412,$A$5:$A$504,"&gt;="&amp;DATE(YEAR(A412),MONTH(A412),1),$A$5:$A$504,"&lt;="&amp;EOMONTH(A412,0)),""))</f>
        <v/>
      </c>
      <c r="T412" s="19" t="n">
        <f aca="false">IF(K412="",0,F412)</f>
        <v>0</v>
      </c>
      <c r="U412" s="19" t="str">
        <f aca="false">IF(OR(F412="",O412=""),"",IF(F412&gt;O412,"Litros acima do tanque; ",""))&amp;IF(OR(H412="",R412=""),"",IF(H412&lt;=R412,"Odômetro não avançou; ",""))&amp;IF(OR(L412="",P412=""),"",IF(L412&lt;P412,"Consumo abaixo do esperado; ",""))&amp;IF(OR(L412="",Q412=""),"",IF(L412&gt;Q412,"Consumo acima do esperado; ",""))&amp;IF(OR(J412="",S412=""),"",IF(J412&gt;S412*(1+Parâmetros!$B$4),"Preço acima da média do mês; ",""))</f>
        <v/>
      </c>
    </row>
    <row r="413" customFormat="false" ht="15" hidden="false" customHeight="false" outlineLevel="0" collapsed="false">
      <c r="A413" s="11"/>
      <c r="B413" s="10"/>
      <c r="C413" s="10"/>
      <c r="D413" s="10"/>
      <c r="E413" s="10"/>
      <c r="F413" s="12"/>
      <c r="G413" s="12"/>
      <c r="H413" s="13"/>
      <c r="I413" s="10"/>
      <c r="J413" s="14" t="str">
        <f aca="false">IF(OR(F413="",G413="",F413=0),"",G413/F413)</f>
        <v/>
      </c>
      <c r="K413" s="15" t="str">
        <f aca="false">IF(OR(H413="",R413=""),"",IF(H413-R413&lt;=0,"",H413-R413))</f>
        <v/>
      </c>
      <c r="L413" s="16" t="str">
        <f aca="false">IF(OR(K413="",F413="",F413=0),"",K413/F413)</f>
        <v/>
      </c>
      <c r="M413" s="17" t="str">
        <f aca="false">IF(OR(K413="",G413=""),"",G413/K413)</f>
        <v/>
      </c>
      <c r="N413" s="18" t="str">
        <f aca="false">IF(B413="","",IF(COUNTIF(Veículos!$A$5:$A$54,B413)=0,"Placa não cadastrada",IF(U413="","OK",LEFT(U413,LEN(U413)-2))))</f>
        <v/>
      </c>
      <c r="O413" s="19" t="str">
        <f aca="false">IFERROR(INDEX(Veículos!$D$5:$D$54,MATCH(B413,Veículos!$A$5:$A$54,0)),"")</f>
        <v/>
      </c>
      <c r="P413" s="19" t="str">
        <f aca="false">IFERROR(INDEX(Veículos!$E$5:$E$54,MATCH(B413,Veículos!$A$5:$A$54,0)),"")</f>
        <v/>
      </c>
      <c r="Q413" s="19" t="str">
        <f aca="false">IFERROR(INDEX(Veículos!$F$5:$F$54,MATCH(B413,Veículos!$A$5:$A$54,0)),"")</f>
        <v/>
      </c>
      <c r="R413" s="19" t="str">
        <f aca="false">IF(OR(B413="",COUNTIF($B$4:B412,B413)=0),"",LOOKUP(2,1/($B$4:B412=B413),$H$4:H412))</f>
        <v/>
      </c>
      <c r="S413" s="19" t="str">
        <f aca="false">IF(OR(A413="",E413="",J413=""),"",IFERROR(AVERAGEIFS($J$5:$J$504,$E$5:$E$504,E413,$A$5:$A$504,"&gt;="&amp;DATE(YEAR(A413),MONTH(A413),1),$A$5:$A$504,"&lt;="&amp;EOMONTH(A413,0)),""))</f>
        <v/>
      </c>
      <c r="T413" s="19" t="n">
        <f aca="false">IF(K413="",0,F413)</f>
        <v>0</v>
      </c>
      <c r="U413" s="19" t="str">
        <f aca="false">IF(OR(F413="",O413=""),"",IF(F413&gt;O413,"Litros acima do tanque; ",""))&amp;IF(OR(H413="",R413=""),"",IF(H413&lt;=R413,"Odômetro não avançou; ",""))&amp;IF(OR(L413="",P413=""),"",IF(L413&lt;P413,"Consumo abaixo do esperado; ",""))&amp;IF(OR(L413="",Q413=""),"",IF(L413&gt;Q413,"Consumo acima do esperado; ",""))&amp;IF(OR(J413="",S413=""),"",IF(J413&gt;S413*(1+Parâmetros!$B$4),"Preço acima da média do mês; ",""))</f>
        <v/>
      </c>
    </row>
    <row r="414" customFormat="false" ht="15" hidden="false" customHeight="false" outlineLevel="0" collapsed="false">
      <c r="A414" s="11"/>
      <c r="B414" s="10"/>
      <c r="C414" s="10"/>
      <c r="D414" s="10"/>
      <c r="E414" s="10"/>
      <c r="F414" s="12"/>
      <c r="G414" s="12"/>
      <c r="H414" s="13"/>
      <c r="I414" s="10"/>
      <c r="J414" s="14" t="str">
        <f aca="false">IF(OR(F414="",G414="",F414=0),"",G414/F414)</f>
        <v/>
      </c>
      <c r="K414" s="15" t="str">
        <f aca="false">IF(OR(H414="",R414=""),"",IF(H414-R414&lt;=0,"",H414-R414))</f>
        <v/>
      </c>
      <c r="L414" s="16" t="str">
        <f aca="false">IF(OR(K414="",F414="",F414=0),"",K414/F414)</f>
        <v/>
      </c>
      <c r="M414" s="17" t="str">
        <f aca="false">IF(OR(K414="",G414=""),"",G414/K414)</f>
        <v/>
      </c>
      <c r="N414" s="18" t="str">
        <f aca="false">IF(B414="","",IF(COUNTIF(Veículos!$A$5:$A$54,B414)=0,"Placa não cadastrada",IF(U414="","OK",LEFT(U414,LEN(U414)-2))))</f>
        <v/>
      </c>
      <c r="O414" s="19" t="str">
        <f aca="false">IFERROR(INDEX(Veículos!$D$5:$D$54,MATCH(B414,Veículos!$A$5:$A$54,0)),"")</f>
        <v/>
      </c>
      <c r="P414" s="19" t="str">
        <f aca="false">IFERROR(INDEX(Veículos!$E$5:$E$54,MATCH(B414,Veículos!$A$5:$A$54,0)),"")</f>
        <v/>
      </c>
      <c r="Q414" s="19" t="str">
        <f aca="false">IFERROR(INDEX(Veículos!$F$5:$F$54,MATCH(B414,Veículos!$A$5:$A$54,0)),"")</f>
        <v/>
      </c>
      <c r="R414" s="19" t="str">
        <f aca="false">IF(OR(B414="",COUNTIF($B$4:B413,B414)=0),"",LOOKUP(2,1/($B$4:B413=B414),$H$4:H413))</f>
        <v/>
      </c>
      <c r="S414" s="19" t="str">
        <f aca="false">IF(OR(A414="",E414="",J414=""),"",IFERROR(AVERAGEIFS($J$5:$J$504,$E$5:$E$504,E414,$A$5:$A$504,"&gt;="&amp;DATE(YEAR(A414),MONTH(A414),1),$A$5:$A$504,"&lt;="&amp;EOMONTH(A414,0)),""))</f>
        <v/>
      </c>
      <c r="T414" s="19" t="n">
        <f aca="false">IF(K414="",0,F414)</f>
        <v>0</v>
      </c>
      <c r="U414" s="19" t="str">
        <f aca="false">IF(OR(F414="",O414=""),"",IF(F414&gt;O414,"Litros acima do tanque; ",""))&amp;IF(OR(H414="",R414=""),"",IF(H414&lt;=R414,"Odômetro não avançou; ",""))&amp;IF(OR(L414="",P414=""),"",IF(L414&lt;P414,"Consumo abaixo do esperado; ",""))&amp;IF(OR(L414="",Q414=""),"",IF(L414&gt;Q414,"Consumo acima do esperado; ",""))&amp;IF(OR(J414="",S414=""),"",IF(J414&gt;S414*(1+Parâmetros!$B$4),"Preço acima da média do mês; ",""))</f>
        <v/>
      </c>
    </row>
    <row r="415" customFormat="false" ht="15" hidden="false" customHeight="false" outlineLevel="0" collapsed="false">
      <c r="A415" s="11"/>
      <c r="B415" s="10"/>
      <c r="C415" s="10"/>
      <c r="D415" s="10"/>
      <c r="E415" s="10"/>
      <c r="F415" s="12"/>
      <c r="G415" s="12"/>
      <c r="H415" s="13"/>
      <c r="I415" s="10"/>
      <c r="J415" s="14" t="str">
        <f aca="false">IF(OR(F415="",G415="",F415=0),"",G415/F415)</f>
        <v/>
      </c>
      <c r="K415" s="15" t="str">
        <f aca="false">IF(OR(H415="",R415=""),"",IF(H415-R415&lt;=0,"",H415-R415))</f>
        <v/>
      </c>
      <c r="L415" s="16" t="str">
        <f aca="false">IF(OR(K415="",F415="",F415=0),"",K415/F415)</f>
        <v/>
      </c>
      <c r="M415" s="17" t="str">
        <f aca="false">IF(OR(K415="",G415=""),"",G415/K415)</f>
        <v/>
      </c>
      <c r="N415" s="18" t="str">
        <f aca="false">IF(B415="","",IF(COUNTIF(Veículos!$A$5:$A$54,B415)=0,"Placa não cadastrada",IF(U415="","OK",LEFT(U415,LEN(U415)-2))))</f>
        <v/>
      </c>
      <c r="O415" s="19" t="str">
        <f aca="false">IFERROR(INDEX(Veículos!$D$5:$D$54,MATCH(B415,Veículos!$A$5:$A$54,0)),"")</f>
        <v/>
      </c>
      <c r="P415" s="19" t="str">
        <f aca="false">IFERROR(INDEX(Veículos!$E$5:$E$54,MATCH(B415,Veículos!$A$5:$A$54,0)),"")</f>
        <v/>
      </c>
      <c r="Q415" s="19" t="str">
        <f aca="false">IFERROR(INDEX(Veículos!$F$5:$F$54,MATCH(B415,Veículos!$A$5:$A$54,0)),"")</f>
        <v/>
      </c>
      <c r="R415" s="19" t="str">
        <f aca="false">IF(OR(B415="",COUNTIF($B$4:B414,B415)=0),"",LOOKUP(2,1/($B$4:B414=B415),$H$4:H414))</f>
        <v/>
      </c>
      <c r="S415" s="19" t="str">
        <f aca="false">IF(OR(A415="",E415="",J415=""),"",IFERROR(AVERAGEIFS($J$5:$J$504,$E$5:$E$504,E415,$A$5:$A$504,"&gt;="&amp;DATE(YEAR(A415),MONTH(A415),1),$A$5:$A$504,"&lt;="&amp;EOMONTH(A415,0)),""))</f>
        <v/>
      </c>
      <c r="T415" s="19" t="n">
        <f aca="false">IF(K415="",0,F415)</f>
        <v>0</v>
      </c>
      <c r="U415" s="19" t="str">
        <f aca="false">IF(OR(F415="",O415=""),"",IF(F415&gt;O415,"Litros acima do tanque; ",""))&amp;IF(OR(H415="",R415=""),"",IF(H415&lt;=R415,"Odômetro não avançou; ",""))&amp;IF(OR(L415="",P415=""),"",IF(L415&lt;P415,"Consumo abaixo do esperado; ",""))&amp;IF(OR(L415="",Q415=""),"",IF(L415&gt;Q415,"Consumo acima do esperado; ",""))&amp;IF(OR(J415="",S415=""),"",IF(J415&gt;S415*(1+Parâmetros!$B$4),"Preço acima da média do mês; ",""))</f>
        <v/>
      </c>
    </row>
    <row r="416" customFormat="false" ht="15" hidden="false" customHeight="false" outlineLevel="0" collapsed="false">
      <c r="A416" s="11"/>
      <c r="B416" s="10"/>
      <c r="C416" s="10"/>
      <c r="D416" s="10"/>
      <c r="E416" s="10"/>
      <c r="F416" s="12"/>
      <c r="G416" s="12"/>
      <c r="H416" s="13"/>
      <c r="I416" s="10"/>
      <c r="J416" s="14" t="str">
        <f aca="false">IF(OR(F416="",G416="",F416=0),"",G416/F416)</f>
        <v/>
      </c>
      <c r="K416" s="15" t="str">
        <f aca="false">IF(OR(H416="",R416=""),"",IF(H416-R416&lt;=0,"",H416-R416))</f>
        <v/>
      </c>
      <c r="L416" s="16" t="str">
        <f aca="false">IF(OR(K416="",F416="",F416=0),"",K416/F416)</f>
        <v/>
      </c>
      <c r="M416" s="17" t="str">
        <f aca="false">IF(OR(K416="",G416=""),"",G416/K416)</f>
        <v/>
      </c>
      <c r="N416" s="18" t="str">
        <f aca="false">IF(B416="","",IF(COUNTIF(Veículos!$A$5:$A$54,B416)=0,"Placa não cadastrada",IF(U416="","OK",LEFT(U416,LEN(U416)-2))))</f>
        <v/>
      </c>
      <c r="O416" s="19" t="str">
        <f aca="false">IFERROR(INDEX(Veículos!$D$5:$D$54,MATCH(B416,Veículos!$A$5:$A$54,0)),"")</f>
        <v/>
      </c>
      <c r="P416" s="19" t="str">
        <f aca="false">IFERROR(INDEX(Veículos!$E$5:$E$54,MATCH(B416,Veículos!$A$5:$A$54,0)),"")</f>
        <v/>
      </c>
      <c r="Q416" s="19" t="str">
        <f aca="false">IFERROR(INDEX(Veículos!$F$5:$F$54,MATCH(B416,Veículos!$A$5:$A$54,0)),"")</f>
        <v/>
      </c>
      <c r="R416" s="19" t="str">
        <f aca="false">IF(OR(B416="",COUNTIF($B$4:B415,B416)=0),"",LOOKUP(2,1/($B$4:B415=B416),$H$4:H415))</f>
        <v/>
      </c>
      <c r="S416" s="19" t="str">
        <f aca="false">IF(OR(A416="",E416="",J416=""),"",IFERROR(AVERAGEIFS($J$5:$J$504,$E$5:$E$504,E416,$A$5:$A$504,"&gt;="&amp;DATE(YEAR(A416),MONTH(A416),1),$A$5:$A$504,"&lt;="&amp;EOMONTH(A416,0)),""))</f>
        <v/>
      </c>
      <c r="T416" s="19" t="n">
        <f aca="false">IF(K416="",0,F416)</f>
        <v>0</v>
      </c>
      <c r="U416" s="19" t="str">
        <f aca="false">IF(OR(F416="",O416=""),"",IF(F416&gt;O416,"Litros acima do tanque; ",""))&amp;IF(OR(H416="",R416=""),"",IF(H416&lt;=R416,"Odômetro não avançou; ",""))&amp;IF(OR(L416="",P416=""),"",IF(L416&lt;P416,"Consumo abaixo do esperado; ",""))&amp;IF(OR(L416="",Q416=""),"",IF(L416&gt;Q416,"Consumo acima do esperado; ",""))&amp;IF(OR(J416="",S416=""),"",IF(J416&gt;S416*(1+Parâmetros!$B$4),"Preço acima da média do mês; ",""))</f>
        <v/>
      </c>
    </row>
    <row r="417" customFormat="false" ht="15" hidden="false" customHeight="false" outlineLevel="0" collapsed="false">
      <c r="A417" s="11"/>
      <c r="B417" s="10"/>
      <c r="C417" s="10"/>
      <c r="D417" s="10"/>
      <c r="E417" s="10"/>
      <c r="F417" s="12"/>
      <c r="G417" s="12"/>
      <c r="H417" s="13"/>
      <c r="I417" s="10"/>
      <c r="J417" s="14" t="str">
        <f aca="false">IF(OR(F417="",G417="",F417=0),"",G417/F417)</f>
        <v/>
      </c>
      <c r="K417" s="15" t="str">
        <f aca="false">IF(OR(H417="",R417=""),"",IF(H417-R417&lt;=0,"",H417-R417))</f>
        <v/>
      </c>
      <c r="L417" s="16" t="str">
        <f aca="false">IF(OR(K417="",F417="",F417=0),"",K417/F417)</f>
        <v/>
      </c>
      <c r="M417" s="17" t="str">
        <f aca="false">IF(OR(K417="",G417=""),"",G417/K417)</f>
        <v/>
      </c>
      <c r="N417" s="18" t="str">
        <f aca="false">IF(B417="","",IF(COUNTIF(Veículos!$A$5:$A$54,B417)=0,"Placa não cadastrada",IF(U417="","OK",LEFT(U417,LEN(U417)-2))))</f>
        <v/>
      </c>
      <c r="O417" s="19" t="str">
        <f aca="false">IFERROR(INDEX(Veículos!$D$5:$D$54,MATCH(B417,Veículos!$A$5:$A$54,0)),"")</f>
        <v/>
      </c>
      <c r="P417" s="19" t="str">
        <f aca="false">IFERROR(INDEX(Veículos!$E$5:$E$54,MATCH(B417,Veículos!$A$5:$A$54,0)),"")</f>
        <v/>
      </c>
      <c r="Q417" s="19" t="str">
        <f aca="false">IFERROR(INDEX(Veículos!$F$5:$F$54,MATCH(B417,Veículos!$A$5:$A$54,0)),"")</f>
        <v/>
      </c>
      <c r="R417" s="19" t="str">
        <f aca="false">IF(OR(B417="",COUNTIF($B$4:B416,B417)=0),"",LOOKUP(2,1/($B$4:B416=B417),$H$4:H416))</f>
        <v/>
      </c>
      <c r="S417" s="19" t="str">
        <f aca="false">IF(OR(A417="",E417="",J417=""),"",IFERROR(AVERAGEIFS($J$5:$J$504,$E$5:$E$504,E417,$A$5:$A$504,"&gt;="&amp;DATE(YEAR(A417),MONTH(A417),1),$A$5:$A$504,"&lt;="&amp;EOMONTH(A417,0)),""))</f>
        <v/>
      </c>
      <c r="T417" s="19" t="n">
        <f aca="false">IF(K417="",0,F417)</f>
        <v>0</v>
      </c>
      <c r="U417" s="19" t="str">
        <f aca="false">IF(OR(F417="",O417=""),"",IF(F417&gt;O417,"Litros acima do tanque; ",""))&amp;IF(OR(H417="",R417=""),"",IF(H417&lt;=R417,"Odômetro não avançou; ",""))&amp;IF(OR(L417="",P417=""),"",IF(L417&lt;P417,"Consumo abaixo do esperado; ",""))&amp;IF(OR(L417="",Q417=""),"",IF(L417&gt;Q417,"Consumo acima do esperado; ",""))&amp;IF(OR(J417="",S417=""),"",IF(J417&gt;S417*(1+Parâmetros!$B$4),"Preço acima da média do mês; ",""))</f>
        <v/>
      </c>
    </row>
    <row r="418" customFormat="false" ht="15" hidden="false" customHeight="false" outlineLevel="0" collapsed="false">
      <c r="A418" s="11"/>
      <c r="B418" s="10"/>
      <c r="C418" s="10"/>
      <c r="D418" s="10"/>
      <c r="E418" s="10"/>
      <c r="F418" s="12"/>
      <c r="G418" s="12"/>
      <c r="H418" s="13"/>
      <c r="I418" s="10"/>
      <c r="J418" s="14" t="str">
        <f aca="false">IF(OR(F418="",G418="",F418=0),"",G418/F418)</f>
        <v/>
      </c>
      <c r="K418" s="15" t="str">
        <f aca="false">IF(OR(H418="",R418=""),"",IF(H418-R418&lt;=0,"",H418-R418))</f>
        <v/>
      </c>
      <c r="L418" s="16" t="str">
        <f aca="false">IF(OR(K418="",F418="",F418=0),"",K418/F418)</f>
        <v/>
      </c>
      <c r="M418" s="17" t="str">
        <f aca="false">IF(OR(K418="",G418=""),"",G418/K418)</f>
        <v/>
      </c>
      <c r="N418" s="18" t="str">
        <f aca="false">IF(B418="","",IF(COUNTIF(Veículos!$A$5:$A$54,B418)=0,"Placa não cadastrada",IF(U418="","OK",LEFT(U418,LEN(U418)-2))))</f>
        <v/>
      </c>
      <c r="O418" s="19" t="str">
        <f aca="false">IFERROR(INDEX(Veículos!$D$5:$D$54,MATCH(B418,Veículos!$A$5:$A$54,0)),"")</f>
        <v/>
      </c>
      <c r="P418" s="19" t="str">
        <f aca="false">IFERROR(INDEX(Veículos!$E$5:$E$54,MATCH(B418,Veículos!$A$5:$A$54,0)),"")</f>
        <v/>
      </c>
      <c r="Q418" s="19" t="str">
        <f aca="false">IFERROR(INDEX(Veículos!$F$5:$F$54,MATCH(B418,Veículos!$A$5:$A$54,0)),"")</f>
        <v/>
      </c>
      <c r="R418" s="19" t="str">
        <f aca="false">IF(OR(B418="",COUNTIF($B$4:B417,B418)=0),"",LOOKUP(2,1/($B$4:B417=B418),$H$4:H417))</f>
        <v/>
      </c>
      <c r="S418" s="19" t="str">
        <f aca="false">IF(OR(A418="",E418="",J418=""),"",IFERROR(AVERAGEIFS($J$5:$J$504,$E$5:$E$504,E418,$A$5:$A$504,"&gt;="&amp;DATE(YEAR(A418),MONTH(A418),1),$A$5:$A$504,"&lt;="&amp;EOMONTH(A418,0)),""))</f>
        <v/>
      </c>
      <c r="T418" s="19" t="n">
        <f aca="false">IF(K418="",0,F418)</f>
        <v>0</v>
      </c>
      <c r="U418" s="19" t="str">
        <f aca="false">IF(OR(F418="",O418=""),"",IF(F418&gt;O418,"Litros acima do tanque; ",""))&amp;IF(OR(H418="",R418=""),"",IF(H418&lt;=R418,"Odômetro não avançou; ",""))&amp;IF(OR(L418="",P418=""),"",IF(L418&lt;P418,"Consumo abaixo do esperado; ",""))&amp;IF(OR(L418="",Q418=""),"",IF(L418&gt;Q418,"Consumo acima do esperado; ",""))&amp;IF(OR(J418="",S418=""),"",IF(J418&gt;S418*(1+Parâmetros!$B$4),"Preço acima da média do mês; ",""))</f>
        <v/>
      </c>
    </row>
    <row r="419" customFormat="false" ht="15" hidden="false" customHeight="false" outlineLevel="0" collapsed="false">
      <c r="A419" s="11"/>
      <c r="B419" s="10"/>
      <c r="C419" s="10"/>
      <c r="D419" s="10"/>
      <c r="E419" s="10"/>
      <c r="F419" s="12"/>
      <c r="G419" s="12"/>
      <c r="H419" s="13"/>
      <c r="I419" s="10"/>
      <c r="J419" s="14" t="str">
        <f aca="false">IF(OR(F419="",G419="",F419=0),"",G419/F419)</f>
        <v/>
      </c>
      <c r="K419" s="15" t="str">
        <f aca="false">IF(OR(H419="",R419=""),"",IF(H419-R419&lt;=0,"",H419-R419))</f>
        <v/>
      </c>
      <c r="L419" s="16" t="str">
        <f aca="false">IF(OR(K419="",F419="",F419=0),"",K419/F419)</f>
        <v/>
      </c>
      <c r="M419" s="17" t="str">
        <f aca="false">IF(OR(K419="",G419=""),"",G419/K419)</f>
        <v/>
      </c>
      <c r="N419" s="18" t="str">
        <f aca="false">IF(B419="","",IF(COUNTIF(Veículos!$A$5:$A$54,B419)=0,"Placa não cadastrada",IF(U419="","OK",LEFT(U419,LEN(U419)-2))))</f>
        <v/>
      </c>
      <c r="O419" s="19" t="str">
        <f aca="false">IFERROR(INDEX(Veículos!$D$5:$D$54,MATCH(B419,Veículos!$A$5:$A$54,0)),"")</f>
        <v/>
      </c>
      <c r="P419" s="19" t="str">
        <f aca="false">IFERROR(INDEX(Veículos!$E$5:$E$54,MATCH(B419,Veículos!$A$5:$A$54,0)),"")</f>
        <v/>
      </c>
      <c r="Q419" s="19" t="str">
        <f aca="false">IFERROR(INDEX(Veículos!$F$5:$F$54,MATCH(B419,Veículos!$A$5:$A$54,0)),"")</f>
        <v/>
      </c>
      <c r="R419" s="19" t="str">
        <f aca="false">IF(OR(B419="",COUNTIF($B$4:B418,B419)=0),"",LOOKUP(2,1/($B$4:B418=B419),$H$4:H418))</f>
        <v/>
      </c>
      <c r="S419" s="19" t="str">
        <f aca="false">IF(OR(A419="",E419="",J419=""),"",IFERROR(AVERAGEIFS($J$5:$J$504,$E$5:$E$504,E419,$A$5:$A$504,"&gt;="&amp;DATE(YEAR(A419),MONTH(A419),1),$A$5:$A$504,"&lt;="&amp;EOMONTH(A419,0)),""))</f>
        <v/>
      </c>
      <c r="T419" s="19" t="n">
        <f aca="false">IF(K419="",0,F419)</f>
        <v>0</v>
      </c>
      <c r="U419" s="19" t="str">
        <f aca="false">IF(OR(F419="",O419=""),"",IF(F419&gt;O419,"Litros acima do tanque; ",""))&amp;IF(OR(H419="",R419=""),"",IF(H419&lt;=R419,"Odômetro não avançou; ",""))&amp;IF(OR(L419="",P419=""),"",IF(L419&lt;P419,"Consumo abaixo do esperado; ",""))&amp;IF(OR(L419="",Q419=""),"",IF(L419&gt;Q419,"Consumo acima do esperado; ",""))&amp;IF(OR(J419="",S419=""),"",IF(J419&gt;S419*(1+Parâmetros!$B$4),"Preço acima da média do mês; ",""))</f>
        <v/>
      </c>
    </row>
    <row r="420" customFormat="false" ht="15" hidden="false" customHeight="false" outlineLevel="0" collapsed="false">
      <c r="A420" s="11"/>
      <c r="B420" s="10"/>
      <c r="C420" s="10"/>
      <c r="D420" s="10"/>
      <c r="E420" s="10"/>
      <c r="F420" s="12"/>
      <c r="G420" s="12"/>
      <c r="H420" s="13"/>
      <c r="I420" s="10"/>
      <c r="J420" s="14" t="str">
        <f aca="false">IF(OR(F420="",G420="",F420=0),"",G420/F420)</f>
        <v/>
      </c>
      <c r="K420" s="15" t="str">
        <f aca="false">IF(OR(H420="",R420=""),"",IF(H420-R420&lt;=0,"",H420-R420))</f>
        <v/>
      </c>
      <c r="L420" s="16" t="str">
        <f aca="false">IF(OR(K420="",F420="",F420=0),"",K420/F420)</f>
        <v/>
      </c>
      <c r="M420" s="17" t="str">
        <f aca="false">IF(OR(K420="",G420=""),"",G420/K420)</f>
        <v/>
      </c>
      <c r="N420" s="18" t="str">
        <f aca="false">IF(B420="","",IF(COUNTIF(Veículos!$A$5:$A$54,B420)=0,"Placa não cadastrada",IF(U420="","OK",LEFT(U420,LEN(U420)-2))))</f>
        <v/>
      </c>
      <c r="O420" s="19" t="str">
        <f aca="false">IFERROR(INDEX(Veículos!$D$5:$D$54,MATCH(B420,Veículos!$A$5:$A$54,0)),"")</f>
        <v/>
      </c>
      <c r="P420" s="19" t="str">
        <f aca="false">IFERROR(INDEX(Veículos!$E$5:$E$54,MATCH(B420,Veículos!$A$5:$A$54,0)),"")</f>
        <v/>
      </c>
      <c r="Q420" s="19" t="str">
        <f aca="false">IFERROR(INDEX(Veículos!$F$5:$F$54,MATCH(B420,Veículos!$A$5:$A$54,0)),"")</f>
        <v/>
      </c>
      <c r="R420" s="19" t="str">
        <f aca="false">IF(OR(B420="",COUNTIF($B$4:B419,B420)=0),"",LOOKUP(2,1/($B$4:B419=B420),$H$4:H419))</f>
        <v/>
      </c>
      <c r="S420" s="19" t="str">
        <f aca="false">IF(OR(A420="",E420="",J420=""),"",IFERROR(AVERAGEIFS($J$5:$J$504,$E$5:$E$504,E420,$A$5:$A$504,"&gt;="&amp;DATE(YEAR(A420),MONTH(A420),1),$A$5:$A$504,"&lt;="&amp;EOMONTH(A420,0)),""))</f>
        <v/>
      </c>
      <c r="T420" s="19" t="n">
        <f aca="false">IF(K420="",0,F420)</f>
        <v>0</v>
      </c>
      <c r="U420" s="19" t="str">
        <f aca="false">IF(OR(F420="",O420=""),"",IF(F420&gt;O420,"Litros acima do tanque; ",""))&amp;IF(OR(H420="",R420=""),"",IF(H420&lt;=R420,"Odômetro não avançou; ",""))&amp;IF(OR(L420="",P420=""),"",IF(L420&lt;P420,"Consumo abaixo do esperado; ",""))&amp;IF(OR(L420="",Q420=""),"",IF(L420&gt;Q420,"Consumo acima do esperado; ",""))&amp;IF(OR(J420="",S420=""),"",IF(J420&gt;S420*(1+Parâmetros!$B$4),"Preço acima da média do mês; ",""))</f>
        <v/>
      </c>
    </row>
    <row r="421" customFormat="false" ht="15" hidden="false" customHeight="false" outlineLevel="0" collapsed="false">
      <c r="A421" s="11"/>
      <c r="B421" s="10"/>
      <c r="C421" s="10"/>
      <c r="D421" s="10"/>
      <c r="E421" s="10"/>
      <c r="F421" s="12"/>
      <c r="G421" s="12"/>
      <c r="H421" s="13"/>
      <c r="I421" s="10"/>
      <c r="J421" s="14" t="str">
        <f aca="false">IF(OR(F421="",G421="",F421=0),"",G421/F421)</f>
        <v/>
      </c>
      <c r="K421" s="15" t="str">
        <f aca="false">IF(OR(H421="",R421=""),"",IF(H421-R421&lt;=0,"",H421-R421))</f>
        <v/>
      </c>
      <c r="L421" s="16" t="str">
        <f aca="false">IF(OR(K421="",F421="",F421=0),"",K421/F421)</f>
        <v/>
      </c>
      <c r="M421" s="17" t="str">
        <f aca="false">IF(OR(K421="",G421=""),"",G421/K421)</f>
        <v/>
      </c>
      <c r="N421" s="18" t="str">
        <f aca="false">IF(B421="","",IF(COUNTIF(Veículos!$A$5:$A$54,B421)=0,"Placa não cadastrada",IF(U421="","OK",LEFT(U421,LEN(U421)-2))))</f>
        <v/>
      </c>
      <c r="O421" s="19" t="str">
        <f aca="false">IFERROR(INDEX(Veículos!$D$5:$D$54,MATCH(B421,Veículos!$A$5:$A$54,0)),"")</f>
        <v/>
      </c>
      <c r="P421" s="19" t="str">
        <f aca="false">IFERROR(INDEX(Veículos!$E$5:$E$54,MATCH(B421,Veículos!$A$5:$A$54,0)),"")</f>
        <v/>
      </c>
      <c r="Q421" s="19" t="str">
        <f aca="false">IFERROR(INDEX(Veículos!$F$5:$F$54,MATCH(B421,Veículos!$A$5:$A$54,0)),"")</f>
        <v/>
      </c>
      <c r="R421" s="19" t="str">
        <f aca="false">IF(OR(B421="",COUNTIF($B$4:B420,B421)=0),"",LOOKUP(2,1/($B$4:B420=B421),$H$4:H420))</f>
        <v/>
      </c>
      <c r="S421" s="19" t="str">
        <f aca="false">IF(OR(A421="",E421="",J421=""),"",IFERROR(AVERAGEIFS($J$5:$J$504,$E$5:$E$504,E421,$A$5:$A$504,"&gt;="&amp;DATE(YEAR(A421),MONTH(A421),1),$A$5:$A$504,"&lt;="&amp;EOMONTH(A421,0)),""))</f>
        <v/>
      </c>
      <c r="T421" s="19" t="n">
        <f aca="false">IF(K421="",0,F421)</f>
        <v>0</v>
      </c>
      <c r="U421" s="19" t="str">
        <f aca="false">IF(OR(F421="",O421=""),"",IF(F421&gt;O421,"Litros acima do tanque; ",""))&amp;IF(OR(H421="",R421=""),"",IF(H421&lt;=R421,"Odômetro não avançou; ",""))&amp;IF(OR(L421="",P421=""),"",IF(L421&lt;P421,"Consumo abaixo do esperado; ",""))&amp;IF(OR(L421="",Q421=""),"",IF(L421&gt;Q421,"Consumo acima do esperado; ",""))&amp;IF(OR(J421="",S421=""),"",IF(J421&gt;S421*(1+Parâmetros!$B$4),"Preço acima da média do mês; ",""))</f>
        <v/>
      </c>
    </row>
    <row r="422" customFormat="false" ht="15" hidden="false" customHeight="false" outlineLevel="0" collapsed="false">
      <c r="A422" s="11"/>
      <c r="B422" s="10"/>
      <c r="C422" s="10"/>
      <c r="D422" s="10"/>
      <c r="E422" s="10"/>
      <c r="F422" s="12"/>
      <c r="G422" s="12"/>
      <c r="H422" s="13"/>
      <c r="I422" s="10"/>
      <c r="J422" s="14" t="str">
        <f aca="false">IF(OR(F422="",G422="",F422=0),"",G422/F422)</f>
        <v/>
      </c>
      <c r="K422" s="15" t="str">
        <f aca="false">IF(OR(H422="",R422=""),"",IF(H422-R422&lt;=0,"",H422-R422))</f>
        <v/>
      </c>
      <c r="L422" s="16" t="str">
        <f aca="false">IF(OR(K422="",F422="",F422=0),"",K422/F422)</f>
        <v/>
      </c>
      <c r="M422" s="17" t="str">
        <f aca="false">IF(OR(K422="",G422=""),"",G422/K422)</f>
        <v/>
      </c>
      <c r="N422" s="18" t="str">
        <f aca="false">IF(B422="","",IF(COUNTIF(Veículos!$A$5:$A$54,B422)=0,"Placa não cadastrada",IF(U422="","OK",LEFT(U422,LEN(U422)-2))))</f>
        <v/>
      </c>
      <c r="O422" s="19" t="str">
        <f aca="false">IFERROR(INDEX(Veículos!$D$5:$D$54,MATCH(B422,Veículos!$A$5:$A$54,0)),"")</f>
        <v/>
      </c>
      <c r="P422" s="19" t="str">
        <f aca="false">IFERROR(INDEX(Veículos!$E$5:$E$54,MATCH(B422,Veículos!$A$5:$A$54,0)),"")</f>
        <v/>
      </c>
      <c r="Q422" s="19" t="str">
        <f aca="false">IFERROR(INDEX(Veículos!$F$5:$F$54,MATCH(B422,Veículos!$A$5:$A$54,0)),"")</f>
        <v/>
      </c>
      <c r="R422" s="19" t="str">
        <f aca="false">IF(OR(B422="",COUNTIF($B$4:B421,B422)=0),"",LOOKUP(2,1/($B$4:B421=B422),$H$4:H421))</f>
        <v/>
      </c>
      <c r="S422" s="19" t="str">
        <f aca="false">IF(OR(A422="",E422="",J422=""),"",IFERROR(AVERAGEIFS($J$5:$J$504,$E$5:$E$504,E422,$A$5:$A$504,"&gt;="&amp;DATE(YEAR(A422),MONTH(A422),1),$A$5:$A$504,"&lt;="&amp;EOMONTH(A422,0)),""))</f>
        <v/>
      </c>
      <c r="T422" s="19" t="n">
        <f aca="false">IF(K422="",0,F422)</f>
        <v>0</v>
      </c>
      <c r="U422" s="19" t="str">
        <f aca="false">IF(OR(F422="",O422=""),"",IF(F422&gt;O422,"Litros acima do tanque; ",""))&amp;IF(OR(H422="",R422=""),"",IF(H422&lt;=R422,"Odômetro não avançou; ",""))&amp;IF(OR(L422="",P422=""),"",IF(L422&lt;P422,"Consumo abaixo do esperado; ",""))&amp;IF(OR(L422="",Q422=""),"",IF(L422&gt;Q422,"Consumo acima do esperado; ",""))&amp;IF(OR(J422="",S422=""),"",IF(J422&gt;S422*(1+Parâmetros!$B$4),"Preço acima da média do mês; ",""))</f>
        <v/>
      </c>
    </row>
    <row r="423" customFormat="false" ht="15" hidden="false" customHeight="false" outlineLevel="0" collapsed="false">
      <c r="A423" s="11"/>
      <c r="B423" s="10"/>
      <c r="C423" s="10"/>
      <c r="D423" s="10"/>
      <c r="E423" s="10"/>
      <c r="F423" s="12"/>
      <c r="G423" s="12"/>
      <c r="H423" s="13"/>
      <c r="I423" s="10"/>
      <c r="J423" s="14" t="str">
        <f aca="false">IF(OR(F423="",G423="",F423=0),"",G423/F423)</f>
        <v/>
      </c>
      <c r="K423" s="15" t="str">
        <f aca="false">IF(OR(H423="",R423=""),"",IF(H423-R423&lt;=0,"",H423-R423))</f>
        <v/>
      </c>
      <c r="L423" s="16" t="str">
        <f aca="false">IF(OR(K423="",F423="",F423=0),"",K423/F423)</f>
        <v/>
      </c>
      <c r="M423" s="17" t="str">
        <f aca="false">IF(OR(K423="",G423=""),"",G423/K423)</f>
        <v/>
      </c>
      <c r="N423" s="18" t="str">
        <f aca="false">IF(B423="","",IF(COUNTIF(Veículos!$A$5:$A$54,B423)=0,"Placa não cadastrada",IF(U423="","OK",LEFT(U423,LEN(U423)-2))))</f>
        <v/>
      </c>
      <c r="O423" s="19" t="str">
        <f aca="false">IFERROR(INDEX(Veículos!$D$5:$D$54,MATCH(B423,Veículos!$A$5:$A$54,0)),"")</f>
        <v/>
      </c>
      <c r="P423" s="19" t="str">
        <f aca="false">IFERROR(INDEX(Veículos!$E$5:$E$54,MATCH(B423,Veículos!$A$5:$A$54,0)),"")</f>
        <v/>
      </c>
      <c r="Q423" s="19" t="str">
        <f aca="false">IFERROR(INDEX(Veículos!$F$5:$F$54,MATCH(B423,Veículos!$A$5:$A$54,0)),"")</f>
        <v/>
      </c>
      <c r="R423" s="19" t="str">
        <f aca="false">IF(OR(B423="",COUNTIF($B$4:B422,B423)=0),"",LOOKUP(2,1/($B$4:B422=B423),$H$4:H422))</f>
        <v/>
      </c>
      <c r="S423" s="19" t="str">
        <f aca="false">IF(OR(A423="",E423="",J423=""),"",IFERROR(AVERAGEIFS($J$5:$J$504,$E$5:$E$504,E423,$A$5:$A$504,"&gt;="&amp;DATE(YEAR(A423),MONTH(A423),1),$A$5:$A$504,"&lt;="&amp;EOMONTH(A423,0)),""))</f>
        <v/>
      </c>
      <c r="T423" s="19" t="n">
        <f aca="false">IF(K423="",0,F423)</f>
        <v>0</v>
      </c>
      <c r="U423" s="19" t="str">
        <f aca="false">IF(OR(F423="",O423=""),"",IF(F423&gt;O423,"Litros acima do tanque; ",""))&amp;IF(OR(H423="",R423=""),"",IF(H423&lt;=R423,"Odômetro não avançou; ",""))&amp;IF(OR(L423="",P423=""),"",IF(L423&lt;P423,"Consumo abaixo do esperado; ",""))&amp;IF(OR(L423="",Q423=""),"",IF(L423&gt;Q423,"Consumo acima do esperado; ",""))&amp;IF(OR(J423="",S423=""),"",IF(J423&gt;S423*(1+Parâmetros!$B$4),"Preço acima da média do mês; ",""))</f>
        <v/>
      </c>
    </row>
    <row r="424" customFormat="false" ht="15" hidden="false" customHeight="false" outlineLevel="0" collapsed="false">
      <c r="A424" s="11"/>
      <c r="B424" s="10"/>
      <c r="C424" s="10"/>
      <c r="D424" s="10"/>
      <c r="E424" s="10"/>
      <c r="F424" s="12"/>
      <c r="G424" s="12"/>
      <c r="H424" s="13"/>
      <c r="I424" s="10"/>
      <c r="J424" s="14" t="str">
        <f aca="false">IF(OR(F424="",G424="",F424=0),"",G424/F424)</f>
        <v/>
      </c>
      <c r="K424" s="15" t="str">
        <f aca="false">IF(OR(H424="",R424=""),"",IF(H424-R424&lt;=0,"",H424-R424))</f>
        <v/>
      </c>
      <c r="L424" s="16" t="str">
        <f aca="false">IF(OR(K424="",F424="",F424=0),"",K424/F424)</f>
        <v/>
      </c>
      <c r="M424" s="17" t="str">
        <f aca="false">IF(OR(K424="",G424=""),"",G424/K424)</f>
        <v/>
      </c>
      <c r="N424" s="18" t="str">
        <f aca="false">IF(B424="","",IF(COUNTIF(Veículos!$A$5:$A$54,B424)=0,"Placa não cadastrada",IF(U424="","OK",LEFT(U424,LEN(U424)-2))))</f>
        <v/>
      </c>
      <c r="O424" s="19" t="str">
        <f aca="false">IFERROR(INDEX(Veículos!$D$5:$D$54,MATCH(B424,Veículos!$A$5:$A$54,0)),"")</f>
        <v/>
      </c>
      <c r="P424" s="19" t="str">
        <f aca="false">IFERROR(INDEX(Veículos!$E$5:$E$54,MATCH(B424,Veículos!$A$5:$A$54,0)),"")</f>
        <v/>
      </c>
      <c r="Q424" s="19" t="str">
        <f aca="false">IFERROR(INDEX(Veículos!$F$5:$F$54,MATCH(B424,Veículos!$A$5:$A$54,0)),"")</f>
        <v/>
      </c>
      <c r="R424" s="19" t="str">
        <f aca="false">IF(OR(B424="",COUNTIF($B$4:B423,B424)=0),"",LOOKUP(2,1/($B$4:B423=B424),$H$4:H423))</f>
        <v/>
      </c>
      <c r="S424" s="19" t="str">
        <f aca="false">IF(OR(A424="",E424="",J424=""),"",IFERROR(AVERAGEIFS($J$5:$J$504,$E$5:$E$504,E424,$A$5:$A$504,"&gt;="&amp;DATE(YEAR(A424),MONTH(A424),1),$A$5:$A$504,"&lt;="&amp;EOMONTH(A424,0)),""))</f>
        <v/>
      </c>
      <c r="T424" s="19" t="n">
        <f aca="false">IF(K424="",0,F424)</f>
        <v>0</v>
      </c>
      <c r="U424" s="19" t="str">
        <f aca="false">IF(OR(F424="",O424=""),"",IF(F424&gt;O424,"Litros acima do tanque; ",""))&amp;IF(OR(H424="",R424=""),"",IF(H424&lt;=R424,"Odômetro não avançou; ",""))&amp;IF(OR(L424="",P424=""),"",IF(L424&lt;P424,"Consumo abaixo do esperado; ",""))&amp;IF(OR(L424="",Q424=""),"",IF(L424&gt;Q424,"Consumo acima do esperado; ",""))&amp;IF(OR(J424="",S424=""),"",IF(J424&gt;S424*(1+Parâmetros!$B$4),"Preço acima da média do mês; ",""))</f>
        <v/>
      </c>
    </row>
    <row r="425" customFormat="false" ht="15" hidden="false" customHeight="false" outlineLevel="0" collapsed="false">
      <c r="A425" s="11"/>
      <c r="B425" s="10"/>
      <c r="C425" s="10"/>
      <c r="D425" s="10"/>
      <c r="E425" s="10"/>
      <c r="F425" s="12"/>
      <c r="G425" s="12"/>
      <c r="H425" s="13"/>
      <c r="I425" s="10"/>
      <c r="J425" s="14" t="str">
        <f aca="false">IF(OR(F425="",G425="",F425=0),"",G425/F425)</f>
        <v/>
      </c>
      <c r="K425" s="15" t="str">
        <f aca="false">IF(OR(H425="",R425=""),"",IF(H425-R425&lt;=0,"",H425-R425))</f>
        <v/>
      </c>
      <c r="L425" s="16" t="str">
        <f aca="false">IF(OR(K425="",F425="",F425=0),"",K425/F425)</f>
        <v/>
      </c>
      <c r="M425" s="17" t="str">
        <f aca="false">IF(OR(K425="",G425=""),"",G425/K425)</f>
        <v/>
      </c>
      <c r="N425" s="18" t="str">
        <f aca="false">IF(B425="","",IF(COUNTIF(Veículos!$A$5:$A$54,B425)=0,"Placa não cadastrada",IF(U425="","OK",LEFT(U425,LEN(U425)-2))))</f>
        <v/>
      </c>
      <c r="O425" s="19" t="str">
        <f aca="false">IFERROR(INDEX(Veículos!$D$5:$D$54,MATCH(B425,Veículos!$A$5:$A$54,0)),"")</f>
        <v/>
      </c>
      <c r="P425" s="19" t="str">
        <f aca="false">IFERROR(INDEX(Veículos!$E$5:$E$54,MATCH(B425,Veículos!$A$5:$A$54,0)),"")</f>
        <v/>
      </c>
      <c r="Q425" s="19" t="str">
        <f aca="false">IFERROR(INDEX(Veículos!$F$5:$F$54,MATCH(B425,Veículos!$A$5:$A$54,0)),"")</f>
        <v/>
      </c>
      <c r="R425" s="19" t="str">
        <f aca="false">IF(OR(B425="",COUNTIF($B$4:B424,B425)=0),"",LOOKUP(2,1/($B$4:B424=B425),$H$4:H424))</f>
        <v/>
      </c>
      <c r="S425" s="19" t="str">
        <f aca="false">IF(OR(A425="",E425="",J425=""),"",IFERROR(AVERAGEIFS($J$5:$J$504,$E$5:$E$504,E425,$A$5:$A$504,"&gt;="&amp;DATE(YEAR(A425),MONTH(A425),1),$A$5:$A$504,"&lt;="&amp;EOMONTH(A425,0)),""))</f>
        <v/>
      </c>
      <c r="T425" s="19" t="n">
        <f aca="false">IF(K425="",0,F425)</f>
        <v>0</v>
      </c>
      <c r="U425" s="19" t="str">
        <f aca="false">IF(OR(F425="",O425=""),"",IF(F425&gt;O425,"Litros acima do tanque; ",""))&amp;IF(OR(H425="",R425=""),"",IF(H425&lt;=R425,"Odômetro não avançou; ",""))&amp;IF(OR(L425="",P425=""),"",IF(L425&lt;P425,"Consumo abaixo do esperado; ",""))&amp;IF(OR(L425="",Q425=""),"",IF(L425&gt;Q425,"Consumo acima do esperado; ",""))&amp;IF(OR(J425="",S425=""),"",IF(J425&gt;S425*(1+Parâmetros!$B$4),"Preço acima da média do mês; ",""))</f>
        <v/>
      </c>
    </row>
    <row r="426" customFormat="false" ht="15" hidden="false" customHeight="false" outlineLevel="0" collapsed="false">
      <c r="A426" s="11"/>
      <c r="B426" s="10"/>
      <c r="C426" s="10"/>
      <c r="D426" s="10"/>
      <c r="E426" s="10"/>
      <c r="F426" s="12"/>
      <c r="G426" s="12"/>
      <c r="H426" s="13"/>
      <c r="I426" s="10"/>
      <c r="J426" s="14" t="str">
        <f aca="false">IF(OR(F426="",G426="",F426=0),"",G426/F426)</f>
        <v/>
      </c>
      <c r="K426" s="15" t="str">
        <f aca="false">IF(OR(H426="",R426=""),"",IF(H426-R426&lt;=0,"",H426-R426))</f>
        <v/>
      </c>
      <c r="L426" s="16" t="str">
        <f aca="false">IF(OR(K426="",F426="",F426=0),"",K426/F426)</f>
        <v/>
      </c>
      <c r="M426" s="17" t="str">
        <f aca="false">IF(OR(K426="",G426=""),"",G426/K426)</f>
        <v/>
      </c>
      <c r="N426" s="18" t="str">
        <f aca="false">IF(B426="","",IF(COUNTIF(Veículos!$A$5:$A$54,B426)=0,"Placa não cadastrada",IF(U426="","OK",LEFT(U426,LEN(U426)-2))))</f>
        <v/>
      </c>
      <c r="O426" s="19" t="str">
        <f aca="false">IFERROR(INDEX(Veículos!$D$5:$D$54,MATCH(B426,Veículos!$A$5:$A$54,0)),"")</f>
        <v/>
      </c>
      <c r="P426" s="19" t="str">
        <f aca="false">IFERROR(INDEX(Veículos!$E$5:$E$54,MATCH(B426,Veículos!$A$5:$A$54,0)),"")</f>
        <v/>
      </c>
      <c r="Q426" s="19" t="str">
        <f aca="false">IFERROR(INDEX(Veículos!$F$5:$F$54,MATCH(B426,Veículos!$A$5:$A$54,0)),"")</f>
        <v/>
      </c>
      <c r="R426" s="19" t="str">
        <f aca="false">IF(OR(B426="",COUNTIF($B$4:B425,B426)=0),"",LOOKUP(2,1/($B$4:B425=B426),$H$4:H425))</f>
        <v/>
      </c>
      <c r="S426" s="19" t="str">
        <f aca="false">IF(OR(A426="",E426="",J426=""),"",IFERROR(AVERAGEIFS($J$5:$J$504,$E$5:$E$504,E426,$A$5:$A$504,"&gt;="&amp;DATE(YEAR(A426),MONTH(A426),1),$A$5:$A$504,"&lt;="&amp;EOMONTH(A426,0)),""))</f>
        <v/>
      </c>
      <c r="T426" s="19" t="n">
        <f aca="false">IF(K426="",0,F426)</f>
        <v>0</v>
      </c>
      <c r="U426" s="19" t="str">
        <f aca="false">IF(OR(F426="",O426=""),"",IF(F426&gt;O426,"Litros acima do tanque; ",""))&amp;IF(OR(H426="",R426=""),"",IF(H426&lt;=R426,"Odômetro não avançou; ",""))&amp;IF(OR(L426="",P426=""),"",IF(L426&lt;P426,"Consumo abaixo do esperado; ",""))&amp;IF(OR(L426="",Q426=""),"",IF(L426&gt;Q426,"Consumo acima do esperado; ",""))&amp;IF(OR(J426="",S426=""),"",IF(J426&gt;S426*(1+Parâmetros!$B$4),"Preço acima da média do mês; ",""))</f>
        <v/>
      </c>
    </row>
    <row r="427" customFormat="false" ht="15" hidden="false" customHeight="false" outlineLevel="0" collapsed="false">
      <c r="A427" s="11"/>
      <c r="B427" s="10"/>
      <c r="C427" s="10"/>
      <c r="D427" s="10"/>
      <c r="E427" s="10"/>
      <c r="F427" s="12"/>
      <c r="G427" s="12"/>
      <c r="H427" s="13"/>
      <c r="I427" s="10"/>
      <c r="J427" s="14" t="str">
        <f aca="false">IF(OR(F427="",G427="",F427=0),"",G427/F427)</f>
        <v/>
      </c>
      <c r="K427" s="15" t="str">
        <f aca="false">IF(OR(H427="",R427=""),"",IF(H427-R427&lt;=0,"",H427-R427))</f>
        <v/>
      </c>
      <c r="L427" s="16" t="str">
        <f aca="false">IF(OR(K427="",F427="",F427=0),"",K427/F427)</f>
        <v/>
      </c>
      <c r="M427" s="17" t="str">
        <f aca="false">IF(OR(K427="",G427=""),"",G427/K427)</f>
        <v/>
      </c>
      <c r="N427" s="18" t="str">
        <f aca="false">IF(B427="","",IF(COUNTIF(Veículos!$A$5:$A$54,B427)=0,"Placa não cadastrada",IF(U427="","OK",LEFT(U427,LEN(U427)-2))))</f>
        <v/>
      </c>
      <c r="O427" s="19" t="str">
        <f aca="false">IFERROR(INDEX(Veículos!$D$5:$D$54,MATCH(B427,Veículos!$A$5:$A$54,0)),"")</f>
        <v/>
      </c>
      <c r="P427" s="19" t="str">
        <f aca="false">IFERROR(INDEX(Veículos!$E$5:$E$54,MATCH(B427,Veículos!$A$5:$A$54,0)),"")</f>
        <v/>
      </c>
      <c r="Q427" s="19" t="str">
        <f aca="false">IFERROR(INDEX(Veículos!$F$5:$F$54,MATCH(B427,Veículos!$A$5:$A$54,0)),"")</f>
        <v/>
      </c>
      <c r="R427" s="19" t="str">
        <f aca="false">IF(OR(B427="",COUNTIF($B$4:B426,B427)=0),"",LOOKUP(2,1/($B$4:B426=B427),$H$4:H426))</f>
        <v/>
      </c>
      <c r="S427" s="19" t="str">
        <f aca="false">IF(OR(A427="",E427="",J427=""),"",IFERROR(AVERAGEIFS($J$5:$J$504,$E$5:$E$504,E427,$A$5:$A$504,"&gt;="&amp;DATE(YEAR(A427),MONTH(A427),1),$A$5:$A$504,"&lt;="&amp;EOMONTH(A427,0)),""))</f>
        <v/>
      </c>
      <c r="T427" s="19" t="n">
        <f aca="false">IF(K427="",0,F427)</f>
        <v>0</v>
      </c>
      <c r="U427" s="19" t="str">
        <f aca="false">IF(OR(F427="",O427=""),"",IF(F427&gt;O427,"Litros acima do tanque; ",""))&amp;IF(OR(H427="",R427=""),"",IF(H427&lt;=R427,"Odômetro não avançou; ",""))&amp;IF(OR(L427="",P427=""),"",IF(L427&lt;P427,"Consumo abaixo do esperado; ",""))&amp;IF(OR(L427="",Q427=""),"",IF(L427&gt;Q427,"Consumo acima do esperado; ",""))&amp;IF(OR(J427="",S427=""),"",IF(J427&gt;S427*(1+Parâmetros!$B$4),"Preço acima da média do mês; ",""))</f>
        <v/>
      </c>
    </row>
    <row r="428" customFormat="false" ht="15" hidden="false" customHeight="false" outlineLevel="0" collapsed="false">
      <c r="A428" s="11"/>
      <c r="B428" s="10"/>
      <c r="C428" s="10"/>
      <c r="D428" s="10"/>
      <c r="E428" s="10"/>
      <c r="F428" s="12"/>
      <c r="G428" s="12"/>
      <c r="H428" s="13"/>
      <c r="I428" s="10"/>
      <c r="J428" s="14" t="str">
        <f aca="false">IF(OR(F428="",G428="",F428=0),"",G428/F428)</f>
        <v/>
      </c>
      <c r="K428" s="15" t="str">
        <f aca="false">IF(OR(H428="",R428=""),"",IF(H428-R428&lt;=0,"",H428-R428))</f>
        <v/>
      </c>
      <c r="L428" s="16" t="str">
        <f aca="false">IF(OR(K428="",F428="",F428=0),"",K428/F428)</f>
        <v/>
      </c>
      <c r="M428" s="17" t="str">
        <f aca="false">IF(OR(K428="",G428=""),"",G428/K428)</f>
        <v/>
      </c>
      <c r="N428" s="18" t="str">
        <f aca="false">IF(B428="","",IF(COUNTIF(Veículos!$A$5:$A$54,B428)=0,"Placa não cadastrada",IF(U428="","OK",LEFT(U428,LEN(U428)-2))))</f>
        <v/>
      </c>
      <c r="O428" s="19" t="str">
        <f aca="false">IFERROR(INDEX(Veículos!$D$5:$D$54,MATCH(B428,Veículos!$A$5:$A$54,0)),"")</f>
        <v/>
      </c>
      <c r="P428" s="19" t="str">
        <f aca="false">IFERROR(INDEX(Veículos!$E$5:$E$54,MATCH(B428,Veículos!$A$5:$A$54,0)),"")</f>
        <v/>
      </c>
      <c r="Q428" s="19" t="str">
        <f aca="false">IFERROR(INDEX(Veículos!$F$5:$F$54,MATCH(B428,Veículos!$A$5:$A$54,0)),"")</f>
        <v/>
      </c>
      <c r="R428" s="19" t="str">
        <f aca="false">IF(OR(B428="",COUNTIF($B$4:B427,B428)=0),"",LOOKUP(2,1/($B$4:B427=B428),$H$4:H427))</f>
        <v/>
      </c>
      <c r="S428" s="19" t="str">
        <f aca="false">IF(OR(A428="",E428="",J428=""),"",IFERROR(AVERAGEIFS($J$5:$J$504,$E$5:$E$504,E428,$A$5:$A$504,"&gt;="&amp;DATE(YEAR(A428),MONTH(A428),1),$A$5:$A$504,"&lt;="&amp;EOMONTH(A428,0)),""))</f>
        <v/>
      </c>
      <c r="T428" s="19" t="n">
        <f aca="false">IF(K428="",0,F428)</f>
        <v>0</v>
      </c>
      <c r="U428" s="19" t="str">
        <f aca="false">IF(OR(F428="",O428=""),"",IF(F428&gt;O428,"Litros acima do tanque; ",""))&amp;IF(OR(H428="",R428=""),"",IF(H428&lt;=R428,"Odômetro não avançou; ",""))&amp;IF(OR(L428="",P428=""),"",IF(L428&lt;P428,"Consumo abaixo do esperado; ",""))&amp;IF(OR(L428="",Q428=""),"",IF(L428&gt;Q428,"Consumo acima do esperado; ",""))&amp;IF(OR(J428="",S428=""),"",IF(J428&gt;S428*(1+Parâmetros!$B$4),"Preço acima da média do mês; ",""))</f>
        <v/>
      </c>
    </row>
    <row r="429" customFormat="false" ht="15" hidden="false" customHeight="false" outlineLevel="0" collapsed="false">
      <c r="A429" s="11"/>
      <c r="B429" s="10"/>
      <c r="C429" s="10"/>
      <c r="D429" s="10"/>
      <c r="E429" s="10"/>
      <c r="F429" s="12"/>
      <c r="G429" s="12"/>
      <c r="H429" s="13"/>
      <c r="I429" s="10"/>
      <c r="J429" s="14" t="str">
        <f aca="false">IF(OR(F429="",G429="",F429=0),"",G429/F429)</f>
        <v/>
      </c>
      <c r="K429" s="15" t="str">
        <f aca="false">IF(OR(H429="",R429=""),"",IF(H429-R429&lt;=0,"",H429-R429))</f>
        <v/>
      </c>
      <c r="L429" s="16" t="str">
        <f aca="false">IF(OR(K429="",F429="",F429=0),"",K429/F429)</f>
        <v/>
      </c>
      <c r="M429" s="17" t="str">
        <f aca="false">IF(OR(K429="",G429=""),"",G429/K429)</f>
        <v/>
      </c>
      <c r="N429" s="18" t="str">
        <f aca="false">IF(B429="","",IF(COUNTIF(Veículos!$A$5:$A$54,B429)=0,"Placa não cadastrada",IF(U429="","OK",LEFT(U429,LEN(U429)-2))))</f>
        <v/>
      </c>
      <c r="O429" s="19" t="str">
        <f aca="false">IFERROR(INDEX(Veículos!$D$5:$D$54,MATCH(B429,Veículos!$A$5:$A$54,0)),"")</f>
        <v/>
      </c>
      <c r="P429" s="19" t="str">
        <f aca="false">IFERROR(INDEX(Veículos!$E$5:$E$54,MATCH(B429,Veículos!$A$5:$A$54,0)),"")</f>
        <v/>
      </c>
      <c r="Q429" s="19" t="str">
        <f aca="false">IFERROR(INDEX(Veículos!$F$5:$F$54,MATCH(B429,Veículos!$A$5:$A$54,0)),"")</f>
        <v/>
      </c>
      <c r="R429" s="19" t="str">
        <f aca="false">IF(OR(B429="",COUNTIF($B$4:B428,B429)=0),"",LOOKUP(2,1/($B$4:B428=B429),$H$4:H428))</f>
        <v/>
      </c>
      <c r="S429" s="19" t="str">
        <f aca="false">IF(OR(A429="",E429="",J429=""),"",IFERROR(AVERAGEIFS($J$5:$J$504,$E$5:$E$504,E429,$A$5:$A$504,"&gt;="&amp;DATE(YEAR(A429),MONTH(A429),1),$A$5:$A$504,"&lt;="&amp;EOMONTH(A429,0)),""))</f>
        <v/>
      </c>
      <c r="T429" s="19" t="n">
        <f aca="false">IF(K429="",0,F429)</f>
        <v>0</v>
      </c>
      <c r="U429" s="19" t="str">
        <f aca="false">IF(OR(F429="",O429=""),"",IF(F429&gt;O429,"Litros acima do tanque; ",""))&amp;IF(OR(H429="",R429=""),"",IF(H429&lt;=R429,"Odômetro não avançou; ",""))&amp;IF(OR(L429="",P429=""),"",IF(L429&lt;P429,"Consumo abaixo do esperado; ",""))&amp;IF(OR(L429="",Q429=""),"",IF(L429&gt;Q429,"Consumo acima do esperado; ",""))&amp;IF(OR(J429="",S429=""),"",IF(J429&gt;S429*(1+Parâmetros!$B$4),"Preço acima da média do mês; ",""))</f>
        <v/>
      </c>
    </row>
    <row r="430" customFormat="false" ht="15" hidden="false" customHeight="false" outlineLevel="0" collapsed="false">
      <c r="A430" s="11"/>
      <c r="B430" s="10"/>
      <c r="C430" s="10"/>
      <c r="D430" s="10"/>
      <c r="E430" s="10"/>
      <c r="F430" s="12"/>
      <c r="G430" s="12"/>
      <c r="H430" s="13"/>
      <c r="I430" s="10"/>
      <c r="J430" s="14" t="str">
        <f aca="false">IF(OR(F430="",G430="",F430=0),"",G430/F430)</f>
        <v/>
      </c>
      <c r="K430" s="15" t="str">
        <f aca="false">IF(OR(H430="",R430=""),"",IF(H430-R430&lt;=0,"",H430-R430))</f>
        <v/>
      </c>
      <c r="L430" s="16" t="str">
        <f aca="false">IF(OR(K430="",F430="",F430=0),"",K430/F430)</f>
        <v/>
      </c>
      <c r="M430" s="17" t="str">
        <f aca="false">IF(OR(K430="",G430=""),"",G430/K430)</f>
        <v/>
      </c>
      <c r="N430" s="18" t="str">
        <f aca="false">IF(B430="","",IF(COUNTIF(Veículos!$A$5:$A$54,B430)=0,"Placa não cadastrada",IF(U430="","OK",LEFT(U430,LEN(U430)-2))))</f>
        <v/>
      </c>
      <c r="O430" s="19" t="str">
        <f aca="false">IFERROR(INDEX(Veículos!$D$5:$D$54,MATCH(B430,Veículos!$A$5:$A$54,0)),"")</f>
        <v/>
      </c>
      <c r="P430" s="19" t="str">
        <f aca="false">IFERROR(INDEX(Veículos!$E$5:$E$54,MATCH(B430,Veículos!$A$5:$A$54,0)),"")</f>
        <v/>
      </c>
      <c r="Q430" s="19" t="str">
        <f aca="false">IFERROR(INDEX(Veículos!$F$5:$F$54,MATCH(B430,Veículos!$A$5:$A$54,0)),"")</f>
        <v/>
      </c>
      <c r="R430" s="19" t="str">
        <f aca="false">IF(OR(B430="",COUNTIF($B$4:B429,B430)=0),"",LOOKUP(2,1/($B$4:B429=B430),$H$4:H429))</f>
        <v/>
      </c>
      <c r="S430" s="19" t="str">
        <f aca="false">IF(OR(A430="",E430="",J430=""),"",IFERROR(AVERAGEIFS($J$5:$J$504,$E$5:$E$504,E430,$A$5:$A$504,"&gt;="&amp;DATE(YEAR(A430),MONTH(A430),1),$A$5:$A$504,"&lt;="&amp;EOMONTH(A430,0)),""))</f>
        <v/>
      </c>
      <c r="T430" s="19" t="n">
        <f aca="false">IF(K430="",0,F430)</f>
        <v>0</v>
      </c>
      <c r="U430" s="19" t="str">
        <f aca="false">IF(OR(F430="",O430=""),"",IF(F430&gt;O430,"Litros acima do tanque; ",""))&amp;IF(OR(H430="",R430=""),"",IF(H430&lt;=R430,"Odômetro não avançou; ",""))&amp;IF(OR(L430="",P430=""),"",IF(L430&lt;P430,"Consumo abaixo do esperado; ",""))&amp;IF(OR(L430="",Q430=""),"",IF(L430&gt;Q430,"Consumo acima do esperado; ",""))&amp;IF(OR(J430="",S430=""),"",IF(J430&gt;S430*(1+Parâmetros!$B$4),"Preço acima da média do mês; ",""))</f>
        <v/>
      </c>
    </row>
    <row r="431" customFormat="false" ht="15" hidden="false" customHeight="false" outlineLevel="0" collapsed="false">
      <c r="A431" s="11"/>
      <c r="B431" s="10"/>
      <c r="C431" s="10"/>
      <c r="D431" s="10"/>
      <c r="E431" s="10"/>
      <c r="F431" s="12"/>
      <c r="G431" s="12"/>
      <c r="H431" s="13"/>
      <c r="I431" s="10"/>
      <c r="J431" s="14" t="str">
        <f aca="false">IF(OR(F431="",G431="",F431=0),"",G431/F431)</f>
        <v/>
      </c>
      <c r="K431" s="15" t="str">
        <f aca="false">IF(OR(H431="",R431=""),"",IF(H431-R431&lt;=0,"",H431-R431))</f>
        <v/>
      </c>
      <c r="L431" s="16" t="str">
        <f aca="false">IF(OR(K431="",F431="",F431=0),"",K431/F431)</f>
        <v/>
      </c>
      <c r="M431" s="17" t="str">
        <f aca="false">IF(OR(K431="",G431=""),"",G431/K431)</f>
        <v/>
      </c>
      <c r="N431" s="18" t="str">
        <f aca="false">IF(B431="","",IF(COUNTIF(Veículos!$A$5:$A$54,B431)=0,"Placa não cadastrada",IF(U431="","OK",LEFT(U431,LEN(U431)-2))))</f>
        <v/>
      </c>
      <c r="O431" s="19" t="str">
        <f aca="false">IFERROR(INDEX(Veículos!$D$5:$D$54,MATCH(B431,Veículos!$A$5:$A$54,0)),"")</f>
        <v/>
      </c>
      <c r="P431" s="19" t="str">
        <f aca="false">IFERROR(INDEX(Veículos!$E$5:$E$54,MATCH(B431,Veículos!$A$5:$A$54,0)),"")</f>
        <v/>
      </c>
      <c r="Q431" s="19" t="str">
        <f aca="false">IFERROR(INDEX(Veículos!$F$5:$F$54,MATCH(B431,Veículos!$A$5:$A$54,0)),"")</f>
        <v/>
      </c>
      <c r="R431" s="19" t="str">
        <f aca="false">IF(OR(B431="",COUNTIF($B$4:B430,B431)=0),"",LOOKUP(2,1/($B$4:B430=B431),$H$4:H430))</f>
        <v/>
      </c>
      <c r="S431" s="19" t="str">
        <f aca="false">IF(OR(A431="",E431="",J431=""),"",IFERROR(AVERAGEIFS($J$5:$J$504,$E$5:$E$504,E431,$A$5:$A$504,"&gt;="&amp;DATE(YEAR(A431),MONTH(A431),1),$A$5:$A$504,"&lt;="&amp;EOMONTH(A431,0)),""))</f>
        <v/>
      </c>
      <c r="T431" s="19" t="n">
        <f aca="false">IF(K431="",0,F431)</f>
        <v>0</v>
      </c>
      <c r="U431" s="19" t="str">
        <f aca="false">IF(OR(F431="",O431=""),"",IF(F431&gt;O431,"Litros acima do tanque; ",""))&amp;IF(OR(H431="",R431=""),"",IF(H431&lt;=R431,"Odômetro não avançou; ",""))&amp;IF(OR(L431="",P431=""),"",IF(L431&lt;P431,"Consumo abaixo do esperado; ",""))&amp;IF(OR(L431="",Q431=""),"",IF(L431&gt;Q431,"Consumo acima do esperado; ",""))&amp;IF(OR(J431="",S431=""),"",IF(J431&gt;S431*(1+Parâmetros!$B$4),"Preço acima da média do mês; ",""))</f>
        <v/>
      </c>
    </row>
    <row r="432" customFormat="false" ht="15" hidden="false" customHeight="false" outlineLevel="0" collapsed="false">
      <c r="A432" s="11"/>
      <c r="B432" s="10"/>
      <c r="C432" s="10"/>
      <c r="D432" s="10"/>
      <c r="E432" s="10"/>
      <c r="F432" s="12"/>
      <c r="G432" s="12"/>
      <c r="H432" s="13"/>
      <c r="I432" s="10"/>
      <c r="J432" s="14" t="str">
        <f aca="false">IF(OR(F432="",G432="",F432=0),"",G432/F432)</f>
        <v/>
      </c>
      <c r="K432" s="15" t="str">
        <f aca="false">IF(OR(H432="",R432=""),"",IF(H432-R432&lt;=0,"",H432-R432))</f>
        <v/>
      </c>
      <c r="L432" s="16" t="str">
        <f aca="false">IF(OR(K432="",F432="",F432=0),"",K432/F432)</f>
        <v/>
      </c>
      <c r="M432" s="17" t="str">
        <f aca="false">IF(OR(K432="",G432=""),"",G432/K432)</f>
        <v/>
      </c>
      <c r="N432" s="18" t="str">
        <f aca="false">IF(B432="","",IF(COUNTIF(Veículos!$A$5:$A$54,B432)=0,"Placa não cadastrada",IF(U432="","OK",LEFT(U432,LEN(U432)-2))))</f>
        <v/>
      </c>
      <c r="O432" s="19" t="str">
        <f aca="false">IFERROR(INDEX(Veículos!$D$5:$D$54,MATCH(B432,Veículos!$A$5:$A$54,0)),"")</f>
        <v/>
      </c>
      <c r="P432" s="19" t="str">
        <f aca="false">IFERROR(INDEX(Veículos!$E$5:$E$54,MATCH(B432,Veículos!$A$5:$A$54,0)),"")</f>
        <v/>
      </c>
      <c r="Q432" s="19" t="str">
        <f aca="false">IFERROR(INDEX(Veículos!$F$5:$F$54,MATCH(B432,Veículos!$A$5:$A$54,0)),"")</f>
        <v/>
      </c>
      <c r="R432" s="19" t="str">
        <f aca="false">IF(OR(B432="",COUNTIF($B$4:B431,B432)=0),"",LOOKUP(2,1/($B$4:B431=B432),$H$4:H431))</f>
        <v/>
      </c>
      <c r="S432" s="19" t="str">
        <f aca="false">IF(OR(A432="",E432="",J432=""),"",IFERROR(AVERAGEIFS($J$5:$J$504,$E$5:$E$504,E432,$A$5:$A$504,"&gt;="&amp;DATE(YEAR(A432),MONTH(A432),1),$A$5:$A$504,"&lt;="&amp;EOMONTH(A432,0)),""))</f>
        <v/>
      </c>
      <c r="T432" s="19" t="n">
        <f aca="false">IF(K432="",0,F432)</f>
        <v>0</v>
      </c>
      <c r="U432" s="19" t="str">
        <f aca="false">IF(OR(F432="",O432=""),"",IF(F432&gt;O432,"Litros acima do tanque; ",""))&amp;IF(OR(H432="",R432=""),"",IF(H432&lt;=R432,"Odômetro não avançou; ",""))&amp;IF(OR(L432="",P432=""),"",IF(L432&lt;P432,"Consumo abaixo do esperado; ",""))&amp;IF(OR(L432="",Q432=""),"",IF(L432&gt;Q432,"Consumo acima do esperado; ",""))&amp;IF(OR(J432="",S432=""),"",IF(J432&gt;S432*(1+Parâmetros!$B$4),"Preço acima da média do mês; ",""))</f>
        <v/>
      </c>
    </row>
    <row r="433" customFormat="false" ht="15" hidden="false" customHeight="false" outlineLevel="0" collapsed="false">
      <c r="A433" s="11"/>
      <c r="B433" s="10"/>
      <c r="C433" s="10"/>
      <c r="D433" s="10"/>
      <c r="E433" s="10"/>
      <c r="F433" s="12"/>
      <c r="G433" s="12"/>
      <c r="H433" s="13"/>
      <c r="I433" s="10"/>
      <c r="J433" s="14" t="str">
        <f aca="false">IF(OR(F433="",G433="",F433=0),"",G433/F433)</f>
        <v/>
      </c>
      <c r="K433" s="15" t="str">
        <f aca="false">IF(OR(H433="",R433=""),"",IF(H433-R433&lt;=0,"",H433-R433))</f>
        <v/>
      </c>
      <c r="L433" s="16" t="str">
        <f aca="false">IF(OR(K433="",F433="",F433=0),"",K433/F433)</f>
        <v/>
      </c>
      <c r="M433" s="17" t="str">
        <f aca="false">IF(OR(K433="",G433=""),"",G433/K433)</f>
        <v/>
      </c>
      <c r="N433" s="18" t="str">
        <f aca="false">IF(B433="","",IF(COUNTIF(Veículos!$A$5:$A$54,B433)=0,"Placa não cadastrada",IF(U433="","OK",LEFT(U433,LEN(U433)-2))))</f>
        <v/>
      </c>
      <c r="O433" s="19" t="str">
        <f aca="false">IFERROR(INDEX(Veículos!$D$5:$D$54,MATCH(B433,Veículos!$A$5:$A$54,0)),"")</f>
        <v/>
      </c>
      <c r="P433" s="19" t="str">
        <f aca="false">IFERROR(INDEX(Veículos!$E$5:$E$54,MATCH(B433,Veículos!$A$5:$A$54,0)),"")</f>
        <v/>
      </c>
      <c r="Q433" s="19" t="str">
        <f aca="false">IFERROR(INDEX(Veículos!$F$5:$F$54,MATCH(B433,Veículos!$A$5:$A$54,0)),"")</f>
        <v/>
      </c>
      <c r="R433" s="19" t="str">
        <f aca="false">IF(OR(B433="",COUNTIF($B$4:B432,B433)=0),"",LOOKUP(2,1/($B$4:B432=B433),$H$4:H432))</f>
        <v/>
      </c>
      <c r="S433" s="19" t="str">
        <f aca="false">IF(OR(A433="",E433="",J433=""),"",IFERROR(AVERAGEIFS($J$5:$J$504,$E$5:$E$504,E433,$A$5:$A$504,"&gt;="&amp;DATE(YEAR(A433),MONTH(A433),1),$A$5:$A$504,"&lt;="&amp;EOMONTH(A433,0)),""))</f>
        <v/>
      </c>
      <c r="T433" s="19" t="n">
        <f aca="false">IF(K433="",0,F433)</f>
        <v>0</v>
      </c>
      <c r="U433" s="19" t="str">
        <f aca="false">IF(OR(F433="",O433=""),"",IF(F433&gt;O433,"Litros acima do tanque; ",""))&amp;IF(OR(H433="",R433=""),"",IF(H433&lt;=R433,"Odômetro não avançou; ",""))&amp;IF(OR(L433="",P433=""),"",IF(L433&lt;P433,"Consumo abaixo do esperado; ",""))&amp;IF(OR(L433="",Q433=""),"",IF(L433&gt;Q433,"Consumo acima do esperado; ",""))&amp;IF(OR(J433="",S433=""),"",IF(J433&gt;S433*(1+Parâmetros!$B$4),"Preço acima da média do mês; ",""))</f>
        <v/>
      </c>
    </row>
    <row r="434" customFormat="false" ht="15" hidden="false" customHeight="false" outlineLevel="0" collapsed="false">
      <c r="A434" s="11"/>
      <c r="B434" s="10"/>
      <c r="C434" s="10"/>
      <c r="D434" s="10"/>
      <c r="E434" s="10"/>
      <c r="F434" s="12"/>
      <c r="G434" s="12"/>
      <c r="H434" s="13"/>
      <c r="I434" s="10"/>
      <c r="J434" s="14" t="str">
        <f aca="false">IF(OR(F434="",G434="",F434=0),"",G434/F434)</f>
        <v/>
      </c>
      <c r="K434" s="15" t="str">
        <f aca="false">IF(OR(H434="",R434=""),"",IF(H434-R434&lt;=0,"",H434-R434))</f>
        <v/>
      </c>
      <c r="L434" s="16" t="str">
        <f aca="false">IF(OR(K434="",F434="",F434=0),"",K434/F434)</f>
        <v/>
      </c>
      <c r="M434" s="17" t="str">
        <f aca="false">IF(OR(K434="",G434=""),"",G434/K434)</f>
        <v/>
      </c>
      <c r="N434" s="18" t="str">
        <f aca="false">IF(B434="","",IF(COUNTIF(Veículos!$A$5:$A$54,B434)=0,"Placa não cadastrada",IF(U434="","OK",LEFT(U434,LEN(U434)-2))))</f>
        <v/>
      </c>
      <c r="O434" s="19" t="str">
        <f aca="false">IFERROR(INDEX(Veículos!$D$5:$D$54,MATCH(B434,Veículos!$A$5:$A$54,0)),"")</f>
        <v/>
      </c>
      <c r="P434" s="19" t="str">
        <f aca="false">IFERROR(INDEX(Veículos!$E$5:$E$54,MATCH(B434,Veículos!$A$5:$A$54,0)),"")</f>
        <v/>
      </c>
      <c r="Q434" s="19" t="str">
        <f aca="false">IFERROR(INDEX(Veículos!$F$5:$F$54,MATCH(B434,Veículos!$A$5:$A$54,0)),"")</f>
        <v/>
      </c>
      <c r="R434" s="19" t="str">
        <f aca="false">IF(OR(B434="",COUNTIF($B$4:B433,B434)=0),"",LOOKUP(2,1/($B$4:B433=B434),$H$4:H433))</f>
        <v/>
      </c>
      <c r="S434" s="19" t="str">
        <f aca="false">IF(OR(A434="",E434="",J434=""),"",IFERROR(AVERAGEIFS($J$5:$J$504,$E$5:$E$504,E434,$A$5:$A$504,"&gt;="&amp;DATE(YEAR(A434),MONTH(A434),1),$A$5:$A$504,"&lt;="&amp;EOMONTH(A434,0)),""))</f>
        <v/>
      </c>
      <c r="T434" s="19" t="n">
        <f aca="false">IF(K434="",0,F434)</f>
        <v>0</v>
      </c>
      <c r="U434" s="19" t="str">
        <f aca="false">IF(OR(F434="",O434=""),"",IF(F434&gt;O434,"Litros acima do tanque; ",""))&amp;IF(OR(H434="",R434=""),"",IF(H434&lt;=R434,"Odômetro não avançou; ",""))&amp;IF(OR(L434="",P434=""),"",IF(L434&lt;P434,"Consumo abaixo do esperado; ",""))&amp;IF(OR(L434="",Q434=""),"",IF(L434&gt;Q434,"Consumo acima do esperado; ",""))&amp;IF(OR(J434="",S434=""),"",IF(J434&gt;S434*(1+Parâmetros!$B$4),"Preço acima da média do mês; ",""))</f>
        <v/>
      </c>
    </row>
    <row r="435" customFormat="false" ht="15" hidden="false" customHeight="false" outlineLevel="0" collapsed="false">
      <c r="A435" s="11"/>
      <c r="B435" s="10"/>
      <c r="C435" s="10"/>
      <c r="D435" s="10"/>
      <c r="E435" s="10"/>
      <c r="F435" s="12"/>
      <c r="G435" s="12"/>
      <c r="H435" s="13"/>
      <c r="I435" s="10"/>
      <c r="J435" s="14" t="str">
        <f aca="false">IF(OR(F435="",G435="",F435=0),"",G435/F435)</f>
        <v/>
      </c>
      <c r="K435" s="15" t="str">
        <f aca="false">IF(OR(H435="",R435=""),"",IF(H435-R435&lt;=0,"",H435-R435))</f>
        <v/>
      </c>
      <c r="L435" s="16" t="str">
        <f aca="false">IF(OR(K435="",F435="",F435=0),"",K435/F435)</f>
        <v/>
      </c>
      <c r="M435" s="17" t="str">
        <f aca="false">IF(OR(K435="",G435=""),"",G435/K435)</f>
        <v/>
      </c>
      <c r="N435" s="18" t="str">
        <f aca="false">IF(B435="","",IF(COUNTIF(Veículos!$A$5:$A$54,B435)=0,"Placa não cadastrada",IF(U435="","OK",LEFT(U435,LEN(U435)-2))))</f>
        <v/>
      </c>
      <c r="O435" s="19" t="str">
        <f aca="false">IFERROR(INDEX(Veículos!$D$5:$D$54,MATCH(B435,Veículos!$A$5:$A$54,0)),"")</f>
        <v/>
      </c>
      <c r="P435" s="19" t="str">
        <f aca="false">IFERROR(INDEX(Veículos!$E$5:$E$54,MATCH(B435,Veículos!$A$5:$A$54,0)),"")</f>
        <v/>
      </c>
      <c r="Q435" s="19" t="str">
        <f aca="false">IFERROR(INDEX(Veículos!$F$5:$F$54,MATCH(B435,Veículos!$A$5:$A$54,0)),"")</f>
        <v/>
      </c>
      <c r="R435" s="19" t="str">
        <f aca="false">IF(OR(B435="",COUNTIF($B$4:B434,B435)=0),"",LOOKUP(2,1/($B$4:B434=B435),$H$4:H434))</f>
        <v/>
      </c>
      <c r="S435" s="19" t="str">
        <f aca="false">IF(OR(A435="",E435="",J435=""),"",IFERROR(AVERAGEIFS($J$5:$J$504,$E$5:$E$504,E435,$A$5:$A$504,"&gt;="&amp;DATE(YEAR(A435),MONTH(A435),1),$A$5:$A$504,"&lt;="&amp;EOMONTH(A435,0)),""))</f>
        <v/>
      </c>
      <c r="T435" s="19" t="n">
        <f aca="false">IF(K435="",0,F435)</f>
        <v>0</v>
      </c>
      <c r="U435" s="19" t="str">
        <f aca="false">IF(OR(F435="",O435=""),"",IF(F435&gt;O435,"Litros acima do tanque; ",""))&amp;IF(OR(H435="",R435=""),"",IF(H435&lt;=R435,"Odômetro não avançou; ",""))&amp;IF(OR(L435="",P435=""),"",IF(L435&lt;P435,"Consumo abaixo do esperado; ",""))&amp;IF(OR(L435="",Q435=""),"",IF(L435&gt;Q435,"Consumo acima do esperado; ",""))&amp;IF(OR(J435="",S435=""),"",IF(J435&gt;S435*(1+Parâmetros!$B$4),"Preço acima da média do mês; ",""))</f>
        <v/>
      </c>
    </row>
    <row r="436" customFormat="false" ht="15" hidden="false" customHeight="false" outlineLevel="0" collapsed="false">
      <c r="A436" s="11"/>
      <c r="B436" s="10"/>
      <c r="C436" s="10"/>
      <c r="D436" s="10"/>
      <c r="E436" s="10"/>
      <c r="F436" s="12"/>
      <c r="G436" s="12"/>
      <c r="H436" s="13"/>
      <c r="I436" s="10"/>
      <c r="J436" s="14" t="str">
        <f aca="false">IF(OR(F436="",G436="",F436=0),"",G436/F436)</f>
        <v/>
      </c>
      <c r="K436" s="15" t="str">
        <f aca="false">IF(OR(H436="",R436=""),"",IF(H436-R436&lt;=0,"",H436-R436))</f>
        <v/>
      </c>
      <c r="L436" s="16" t="str">
        <f aca="false">IF(OR(K436="",F436="",F436=0),"",K436/F436)</f>
        <v/>
      </c>
      <c r="M436" s="17" t="str">
        <f aca="false">IF(OR(K436="",G436=""),"",G436/K436)</f>
        <v/>
      </c>
      <c r="N436" s="18" t="str">
        <f aca="false">IF(B436="","",IF(COUNTIF(Veículos!$A$5:$A$54,B436)=0,"Placa não cadastrada",IF(U436="","OK",LEFT(U436,LEN(U436)-2))))</f>
        <v/>
      </c>
      <c r="O436" s="19" t="str">
        <f aca="false">IFERROR(INDEX(Veículos!$D$5:$D$54,MATCH(B436,Veículos!$A$5:$A$54,0)),"")</f>
        <v/>
      </c>
      <c r="P436" s="19" t="str">
        <f aca="false">IFERROR(INDEX(Veículos!$E$5:$E$54,MATCH(B436,Veículos!$A$5:$A$54,0)),"")</f>
        <v/>
      </c>
      <c r="Q436" s="19" t="str">
        <f aca="false">IFERROR(INDEX(Veículos!$F$5:$F$54,MATCH(B436,Veículos!$A$5:$A$54,0)),"")</f>
        <v/>
      </c>
      <c r="R436" s="19" t="str">
        <f aca="false">IF(OR(B436="",COUNTIF($B$4:B435,B436)=0),"",LOOKUP(2,1/($B$4:B435=B436),$H$4:H435))</f>
        <v/>
      </c>
      <c r="S436" s="19" t="str">
        <f aca="false">IF(OR(A436="",E436="",J436=""),"",IFERROR(AVERAGEIFS($J$5:$J$504,$E$5:$E$504,E436,$A$5:$A$504,"&gt;="&amp;DATE(YEAR(A436),MONTH(A436),1),$A$5:$A$504,"&lt;="&amp;EOMONTH(A436,0)),""))</f>
        <v/>
      </c>
      <c r="T436" s="19" t="n">
        <f aca="false">IF(K436="",0,F436)</f>
        <v>0</v>
      </c>
      <c r="U436" s="19" t="str">
        <f aca="false">IF(OR(F436="",O436=""),"",IF(F436&gt;O436,"Litros acima do tanque; ",""))&amp;IF(OR(H436="",R436=""),"",IF(H436&lt;=R436,"Odômetro não avançou; ",""))&amp;IF(OR(L436="",P436=""),"",IF(L436&lt;P436,"Consumo abaixo do esperado; ",""))&amp;IF(OR(L436="",Q436=""),"",IF(L436&gt;Q436,"Consumo acima do esperado; ",""))&amp;IF(OR(J436="",S436=""),"",IF(J436&gt;S436*(1+Parâmetros!$B$4),"Preço acima da média do mês; ",""))</f>
        <v/>
      </c>
    </row>
    <row r="437" customFormat="false" ht="15" hidden="false" customHeight="false" outlineLevel="0" collapsed="false">
      <c r="A437" s="11"/>
      <c r="B437" s="10"/>
      <c r="C437" s="10"/>
      <c r="D437" s="10"/>
      <c r="E437" s="10"/>
      <c r="F437" s="12"/>
      <c r="G437" s="12"/>
      <c r="H437" s="13"/>
      <c r="I437" s="10"/>
      <c r="J437" s="14" t="str">
        <f aca="false">IF(OR(F437="",G437="",F437=0),"",G437/F437)</f>
        <v/>
      </c>
      <c r="K437" s="15" t="str">
        <f aca="false">IF(OR(H437="",R437=""),"",IF(H437-R437&lt;=0,"",H437-R437))</f>
        <v/>
      </c>
      <c r="L437" s="16" t="str">
        <f aca="false">IF(OR(K437="",F437="",F437=0),"",K437/F437)</f>
        <v/>
      </c>
      <c r="M437" s="17" t="str">
        <f aca="false">IF(OR(K437="",G437=""),"",G437/K437)</f>
        <v/>
      </c>
      <c r="N437" s="18" t="str">
        <f aca="false">IF(B437="","",IF(COUNTIF(Veículos!$A$5:$A$54,B437)=0,"Placa não cadastrada",IF(U437="","OK",LEFT(U437,LEN(U437)-2))))</f>
        <v/>
      </c>
      <c r="O437" s="19" t="str">
        <f aca="false">IFERROR(INDEX(Veículos!$D$5:$D$54,MATCH(B437,Veículos!$A$5:$A$54,0)),"")</f>
        <v/>
      </c>
      <c r="P437" s="19" t="str">
        <f aca="false">IFERROR(INDEX(Veículos!$E$5:$E$54,MATCH(B437,Veículos!$A$5:$A$54,0)),"")</f>
        <v/>
      </c>
      <c r="Q437" s="19" t="str">
        <f aca="false">IFERROR(INDEX(Veículos!$F$5:$F$54,MATCH(B437,Veículos!$A$5:$A$54,0)),"")</f>
        <v/>
      </c>
      <c r="R437" s="19" t="str">
        <f aca="false">IF(OR(B437="",COUNTIF($B$4:B436,B437)=0),"",LOOKUP(2,1/($B$4:B436=B437),$H$4:H436))</f>
        <v/>
      </c>
      <c r="S437" s="19" t="str">
        <f aca="false">IF(OR(A437="",E437="",J437=""),"",IFERROR(AVERAGEIFS($J$5:$J$504,$E$5:$E$504,E437,$A$5:$A$504,"&gt;="&amp;DATE(YEAR(A437),MONTH(A437),1),$A$5:$A$504,"&lt;="&amp;EOMONTH(A437,0)),""))</f>
        <v/>
      </c>
      <c r="T437" s="19" t="n">
        <f aca="false">IF(K437="",0,F437)</f>
        <v>0</v>
      </c>
      <c r="U437" s="19" t="str">
        <f aca="false">IF(OR(F437="",O437=""),"",IF(F437&gt;O437,"Litros acima do tanque; ",""))&amp;IF(OR(H437="",R437=""),"",IF(H437&lt;=R437,"Odômetro não avançou; ",""))&amp;IF(OR(L437="",P437=""),"",IF(L437&lt;P437,"Consumo abaixo do esperado; ",""))&amp;IF(OR(L437="",Q437=""),"",IF(L437&gt;Q437,"Consumo acima do esperado; ",""))&amp;IF(OR(J437="",S437=""),"",IF(J437&gt;S437*(1+Parâmetros!$B$4),"Preço acima da média do mês; ",""))</f>
        <v/>
      </c>
    </row>
    <row r="438" customFormat="false" ht="15" hidden="false" customHeight="false" outlineLevel="0" collapsed="false">
      <c r="A438" s="11"/>
      <c r="B438" s="10"/>
      <c r="C438" s="10"/>
      <c r="D438" s="10"/>
      <c r="E438" s="10"/>
      <c r="F438" s="12"/>
      <c r="G438" s="12"/>
      <c r="H438" s="13"/>
      <c r="I438" s="10"/>
      <c r="J438" s="14" t="str">
        <f aca="false">IF(OR(F438="",G438="",F438=0),"",G438/F438)</f>
        <v/>
      </c>
      <c r="K438" s="15" t="str">
        <f aca="false">IF(OR(H438="",R438=""),"",IF(H438-R438&lt;=0,"",H438-R438))</f>
        <v/>
      </c>
      <c r="L438" s="16" t="str">
        <f aca="false">IF(OR(K438="",F438="",F438=0),"",K438/F438)</f>
        <v/>
      </c>
      <c r="M438" s="17" t="str">
        <f aca="false">IF(OR(K438="",G438=""),"",G438/K438)</f>
        <v/>
      </c>
      <c r="N438" s="18" t="str">
        <f aca="false">IF(B438="","",IF(COUNTIF(Veículos!$A$5:$A$54,B438)=0,"Placa não cadastrada",IF(U438="","OK",LEFT(U438,LEN(U438)-2))))</f>
        <v/>
      </c>
      <c r="O438" s="19" t="str">
        <f aca="false">IFERROR(INDEX(Veículos!$D$5:$D$54,MATCH(B438,Veículos!$A$5:$A$54,0)),"")</f>
        <v/>
      </c>
      <c r="P438" s="19" t="str">
        <f aca="false">IFERROR(INDEX(Veículos!$E$5:$E$54,MATCH(B438,Veículos!$A$5:$A$54,0)),"")</f>
        <v/>
      </c>
      <c r="Q438" s="19" t="str">
        <f aca="false">IFERROR(INDEX(Veículos!$F$5:$F$54,MATCH(B438,Veículos!$A$5:$A$54,0)),"")</f>
        <v/>
      </c>
      <c r="R438" s="19" t="str">
        <f aca="false">IF(OR(B438="",COUNTIF($B$4:B437,B438)=0),"",LOOKUP(2,1/($B$4:B437=B438),$H$4:H437))</f>
        <v/>
      </c>
      <c r="S438" s="19" t="str">
        <f aca="false">IF(OR(A438="",E438="",J438=""),"",IFERROR(AVERAGEIFS($J$5:$J$504,$E$5:$E$504,E438,$A$5:$A$504,"&gt;="&amp;DATE(YEAR(A438),MONTH(A438),1),$A$5:$A$504,"&lt;="&amp;EOMONTH(A438,0)),""))</f>
        <v/>
      </c>
      <c r="T438" s="19" t="n">
        <f aca="false">IF(K438="",0,F438)</f>
        <v>0</v>
      </c>
      <c r="U438" s="19" t="str">
        <f aca="false">IF(OR(F438="",O438=""),"",IF(F438&gt;O438,"Litros acima do tanque; ",""))&amp;IF(OR(H438="",R438=""),"",IF(H438&lt;=R438,"Odômetro não avançou; ",""))&amp;IF(OR(L438="",P438=""),"",IF(L438&lt;P438,"Consumo abaixo do esperado; ",""))&amp;IF(OR(L438="",Q438=""),"",IF(L438&gt;Q438,"Consumo acima do esperado; ",""))&amp;IF(OR(J438="",S438=""),"",IF(J438&gt;S438*(1+Parâmetros!$B$4),"Preço acima da média do mês; ",""))</f>
        <v/>
      </c>
    </row>
    <row r="439" customFormat="false" ht="15" hidden="false" customHeight="false" outlineLevel="0" collapsed="false">
      <c r="A439" s="11"/>
      <c r="B439" s="10"/>
      <c r="C439" s="10"/>
      <c r="D439" s="10"/>
      <c r="E439" s="10"/>
      <c r="F439" s="12"/>
      <c r="G439" s="12"/>
      <c r="H439" s="13"/>
      <c r="I439" s="10"/>
      <c r="J439" s="14" t="str">
        <f aca="false">IF(OR(F439="",G439="",F439=0),"",G439/F439)</f>
        <v/>
      </c>
      <c r="K439" s="15" t="str">
        <f aca="false">IF(OR(H439="",R439=""),"",IF(H439-R439&lt;=0,"",H439-R439))</f>
        <v/>
      </c>
      <c r="L439" s="16" t="str">
        <f aca="false">IF(OR(K439="",F439="",F439=0),"",K439/F439)</f>
        <v/>
      </c>
      <c r="M439" s="17" t="str">
        <f aca="false">IF(OR(K439="",G439=""),"",G439/K439)</f>
        <v/>
      </c>
      <c r="N439" s="18" t="str">
        <f aca="false">IF(B439="","",IF(COUNTIF(Veículos!$A$5:$A$54,B439)=0,"Placa não cadastrada",IF(U439="","OK",LEFT(U439,LEN(U439)-2))))</f>
        <v/>
      </c>
      <c r="O439" s="19" t="str">
        <f aca="false">IFERROR(INDEX(Veículos!$D$5:$D$54,MATCH(B439,Veículos!$A$5:$A$54,0)),"")</f>
        <v/>
      </c>
      <c r="P439" s="19" t="str">
        <f aca="false">IFERROR(INDEX(Veículos!$E$5:$E$54,MATCH(B439,Veículos!$A$5:$A$54,0)),"")</f>
        <v/>
      </c>
      <c r="Q439" s="19" t="str">
        <f aca="false">IFERROR(INDEX(Veículos!$F$5:$F$54,MATCH(B439,Veículos!$A$5:$A$54,0)),"")</f>
        <v/>
      </c>
      <c r="R439" s="19" t="str">
        <f aca="false">IF(OR(B439="",COUNTIF($B$4:B438,B439)=0),"",LOOKUP(2,1/($B$4:B438=B439),$H$4:H438))</f>
        <v/>
      </c>
      <c r="S439" s="19" t="str">
        <f aca="false">IF(OR(A439="",E439="",J439=""),"",IFERROR(AVERAGEIFS($J$5:$J$504,$E$5:$E$504,E439,$A$5:$A$504,"&gt;="&amp;DATE(YEAR(A439),MONTH(A439),1),$A$5:$A$504,"&lt;="&amp;EOMONTH(A439,0)),""))</f>
        <v/>
      </c>
      <c r="T439" s="19" t="n">
        <f aca="false">IF(K439="",0,F439)</f>
        <v>0</v>
      </c>
      <c r="U439" s="19" t="str">
        <f aca="false">IF(OR(F439="",O439=""),"",IF(F439&gt;O439,"Litros acima do tanque; ",""))&amp;IF(OR(H439="",R439=""),"",IF(H439&lt;=R439,"Odômetro não avançou; ",""))&amp;IF(OR(L439="",P439=""),"",IF(L439&lt;P439,"Consumo abaixo do esperado; ",""))&amp;IF(OR(L439="",Q439=""),"",IF(L439&gt;Q439,"Consumo acima do esperado; ",""))&amp;IF(OR(J439="",S439=""),"",IF(J439&gt;S439*(1+Parâmetros!$B$4),"Preço acima da média do mês; ",""))</f>
        <v/>
      </c>
    </row>
    <row r="440" customFormat="false" ht="15" hidden="false" customHeight="false" outlineLevel="0" collapsed="false">
      <c r="A440" s="11"/>
      <c r="B440" s="10"/>
      <c r="C440" s="10"/>
      <c r="D440" s="10"/>
      <c r="E440" s="10"/>
      <c r="F440" s="12"/>
      <c r="G440" s="12"/>
      <c r="H440" s="13"/>
      <c r="I440" s="10"/>
      <c r="J440" s="14" t="str">
        <f aca="false">IF(OR(F440="",G440="",F440=0),"",G440/F440)</f>
        <v/>
      </c>
      <c r="K440" s="15" t="str">
        <f aca="false">IF(OR(H440="",R440=""),"",IF(H440-R440&lt;=0,"",H440-R440))</f>
        <v/>
      </c>
      <c r="L440" s="16" t="str">
        <f aca="false">IF(OR(K440="",F440="",F440=0),"",K440/F440)</f>
        <v/>
      </c>
      <c r="M440" s="17" t="str">
        <f aca="false">IF(OR(K440="",G440=""),"",G440/K440)</f>
        <v/>
      </c>
      <c r="N440" s="18" t="str">
        <f aca="false">IF(B440="","",IF(COUNTIF(Veículos!$A$5:$A$54,B440)=0,"Placa não cadastrada",IF(U440="","OK",LEFT(U440,LEN(U440)-2))))</f>
        <v/>
      </c>
      <c r="O440" s="19" t="str">
        <f aca="false">IFERROR(INDEX(Veículos!$D$5:$D$54,MATCH(B440,Veículos!$A$5:$A$54,0)),"")</f>
        <v/>
      </c>
      <c r="P440" s="19" t="str">
        <f aca="false">IFERROR(INDEX(Veículos!$E$5:$E$54,MATCH(B440,Veículos!$A$5:$A$54,0)),"")</f>
        <v/>
      </c>
      <c r="Q440" s="19" t="str">
        <f aca="false">IFERROR(INDEX(Veículos!$F$5:$F$54,MATCH(B440,Veículos!$A$5:$A$54,0)),"")</f>
        <v/>
      </c>
      <c r="R440" s="19" t="str">
        <f aca="false">IF(OR(B440="",COUNTIF($B$4:B439,B440)=0),"",LOOKUP(2,1/($B$4:B439=B440),$H$4:H439))</f>
        <v/>
      </c>
      <c r="S440" s="19" t="str">
        <f aca="false">IF(OR(A440="",E440="",J440=""),"",IFERROR(AVERAGEIFS($J$5:$J$504,$E$5:$E$504,E440,$A$5:$A$504,"&gt;="&amp;DATE(YEAR(A440),MONTH(A440),1),$A$5:$A$504,"&lt;="&amp;EOMONTH(A440,0)),""))</f>
        <v/>
      </c>
      <c r="T440" s="19" t="n">
        <f aca="false">IF(K440="",0,F440)</f>
        <v>0</v>
      </c>
      <c r="U440" s="19" t="str">
        <f aca="false">IF(OR(F440="",O440=""),"",IF(F440&gt;O440,"Litros acima do tanque; ",""))&amp;IF(OR(H440="",R440=""),"",IF(H440&lt;=R440,"Odômetro não avançou; ",""))&amp;IF(OR(L440="",P440=""),"",IF(L440&lt;P440,"Consumo abaixo do esperado; ",""))&amp;IF(OR(L440="",Q440=""),"",IF(L440&gt;Q440,"Consumo acima do esperado; ",""))&amp;IF(OR(J440="",S440=""),"",IF(J440&gt;S440*(1+Parâmetros!$B$4),"Preço acima da média do mês; ",""))</f>
        <v/>
      </c>
    </row>
    <row r="441" customFormat="false" ht="15" hidden="false" customHeight="false" outlineLevel="0" collapsed="false">
      <c r="A441" s="11"/>
      <c r="B441" s="10"/>
      <c r="C441" s="10"/>
      <c r="D441" s="10"/>
      <c r="E441" s="10"/>
      <c r="F441" s="12"/>
      <c r="G441" s="12"/>
      <c r="H441" s="13"/>
      <c r="I441" s="10"/>
      <c r="J441" s="14" t="str">
        <f aca="false">IF(OR(F441="",G441="",F441=0),"",G441/F441)</f>
        <v/>
      </c>
      <c r="K441" s="15" t="str">
        <f aca="false">IF(OR(H441="",R441=""),"",IF(H441-R441&lt;=0,"",H441-R441))</f>
        <v/>
      </c>
      <c r="L441" s="16" t="str">
        <f aca="false">IF(OR(K441="",F441="",F441=0),"",K441/F441)</f>
        <v/>
      </c>
      <c r="M441" s="17" t="str">
        <f aca="false">IF(OR(K441="",G441=""),"",G441/K441)</f>
        <v/>
      </c>
      <c r="N441" s="18" t="str">
        <f aca="false">IF(B441="","",IF(COUNTIF(Veículos!$A$5:$A$54,B441)=0,"Placa não cadastrada",IF(U441="","OK",LEFT(U441,LEN(U441)-2))))</f>
        <v/>
      </c>
      <c r="O441" s="19" t="str">
        <f aca="false">IFERROR(INDEX(Veículos!$D$5:$D$54,MATCH(B441,Veículos!$A$5:$A$54,0)),"")</f>
        <v/>
      </c>
      <c r="P441" s="19" t="str">
        <f aca="false">IFERROR(INDEX(Veículos!$E$5:$E$54,MATCH(B441,Veículos!$A$5:$A$54,0)),"")</f>
        <v/>
      </c>
      <c r="Q441" s="19" t="str">
        <f aca="false">IFERROR(INDEX(Veículos!$F$5:$F$54,MATCH(B441,Veículos!$A$5:$A$54,0)),"")</f>
        <v/>
      </c>
      <c r="R441" s="19" t="str">
        <f aca="false">IF(OR(B441="",COUNTIF($B$4:B440,B441)=0),"",LOOKUP(2,1/($B$4:B440=B441),$H$4:H440))</f>
        <v/>
      </c>
      <c r="S441" s="19" t="str">
        <f aca="false">IF(OR(A441="",E441="",J441=""),"",IFERROR(AVERAGEIFS($J$5:$J$504,$E$5:$E$504,E441,$A$5:$A$504,"&gt;="&amp;DATE(YEAR(A441),MONTH(A441),1),$A$5:$A$504,"&lt;="&amp;EOMONTH(A441,0)),""))</f>
        <v/>
      </c>
      <c r="T441" s="19" t="n">
        <f aca="false">IF(K441="",0,F441)</f>
        <v>0</v>
      </c>
      <c r="U441" s="19" t="str">
        <f aca="false">IF(OR(F441="",O441=""),"",IF(F441&gt;O441,"Litros acima do tanque; ",""))&amp;IF(OR(H441="",R441=""),"",IF(H441&lt;=R441,"Odômetro não avançou; ",""))&amp;IF(OR(L441="",P441=""),"",IF(L441&lt;P441,"Consumo abaixo do esperado; ",""))&amp;IF(OR(L441="",Q441=""),"",IF(L441&gt;Q441,"Consumo acima do esperado; ",""))&amp;IF(OR(J441="",S441=""),"",IF(J441&gt;S441*(1+Parâmetros!$B$4),"Preço acima da média do mês; ",""))</f>
        <v/>
      </c>
    </row>
    <row r="442" customFormat="false" ht="15" hidden="false" customHeight="false" outlineLevel="0" collapsed="false">
      <c r="A442" s="11"/>
      <c r="B442" s="10"/>
      <c r="C442" s="10"/>
      <c r="D442" s="10"/>
      <c r="E442" s="10"/>
      <c r="F442" s="12"/>
      <c r="G442" s="12"/>
      <c r="H442" s="13"/>
      <c r="I442" s="10"/>
      <c r="J442" s="14" t="str">
        <f aca="false">IF(OR(F442="",G442="",F442=0),"",G442/F442)</f>
        <v/>
      </c>
      <c r="K442" s="15" t="str">
        <f aca="false">IF(OR(H442="",R442=""),"",IF(H442-R442&lt;=0,"",H442-R442))</f>
        <v/>
      </c>
      <c r="L442" s="16" t="str">
        <f aca="false">IF(OR(K442="",F442="",F442=0),"",K442/F442)</f>
        <v/>
      </c>
      <c r="M442" s="17" t="str">
        <f aca="false">IF(OR(K442="",G442=""),"",G442/K442)</f>
        <v/>
      </c>
      <c r="N442" s="18" t="str">
        <f aca="false">IF(B442="","",IF(COUNTIF(Veículos!$A$5:$A$54,B442)=0,"Placa não cadastrada",IF(U442="","OK",LEFT(U442,LEN(U442)-2))))</f>
        <v/>
      </c>
      <c r="O442" s="19" t="str">
        <f aca="false">IFERROR(INDEX(Veículos!$D$5:$D$54,MATCH(B442,Veículos!$A$5:$A$54,0)),"")</f>
        <v/>
      </c>
      <c r="P442" s="19" t="str">
        <f aca="false">IFERROR(INDEX(Veículos!$E$5:$E$54,MATCH(B442,Veículos!$A$5:$A$54,0)),"")</f>
        <v/>
      </c>
      <c r="Q442" s="19" t="str">
        <f aca="false">IFERROR(INDEX(Veículos!$F$5:$F$54,MATCH(B442,Veículos!$A$5:$A$54,0)),"")</f>
        <v/>
      </c>
      <c r="R442" s="19" t="str">
        <f aca="false">IF(OR(B442="",COUNTIF($B$4:B441,B442)=0),"",LOOKUP(2,1/($B$4:B441=B442),$H$4:H441))</f>
        <v/>
      </c>
      <c r="S442" s="19" t="str">
        <f aca="false">IF(OR(A442="",E442="",J442=""),"",IFERROR(AVERAGEIFS($J$5:$J$504,$E$5:$E$504,E442,$A$5:$A$504,"&gt;="&amp;DATE(YEAR(A442),MONTH(A442),1),$A$5:$A$504,"&lt;="&amp;EOMONTH(A442,0)),""))</f>
        <v/>
      </c>
      <c r="T442" s="19" t="n">
        <f aca="false">IF(K442="",0,F442)</f>
        <v>0</v>
      </c>
      <c r="U442" s="19" t="str">
        <f aca="false">IF(OR(F442="",O442=""),"",IF(F442&gt;O442,"Litros acima do tanque; ",""))&amp;IF(OR(H442="",R442=""),"",IF(H442&lt;=R442,"Odômetro não avançou; ",""))&amp;IF(OR(L442="",P442=""),"",IF(L442&lt;P442,"Consumo abaixo do esperado; ",""))&amp;IF(OR(L442="",Q442=""),"",IF(L442&gt;Q442,"Consumo acima do esperado; ",""))&amp;IF(OR(J442="",S442=""),"",IF(J442&gt;S442*(1+Parâmetros!$B$4),"Preço acima da média do mês; ",""))</f>
        <v/>
      </c>
    </row>
    <row r="443" customFormat="false" ht="15" hidden="false" customHeight="false" outlineLevel="0" collapsed="false">
      <c r="A443" s="11"/>
      <c r="B443" s="10"/>
      <c r="C443" s="10"/>
      <c r="D443" s="10"/>
      <c r="E443" s="10"/>
      <c r="F443" s="12"/>
      <c r="G443" s="12"/>
      <c r="H443" s="13"/>
      <c r="I443" s="10"/>
      <c r="J443" s="14" t="str">
        <f aca="false">IF(OR(F443="",G443="",F443=0),"",G443/F443)</f>
        <v/>
      </c>
      <c r="K443" s="15" t="str">
        <f aca="false">IF(OR(H443="",R443=""),"",IF(H443-R443&lt;=0,"",H443-R443))</f>
        <v/>
      </c>
      <c r="L443" s="16" t="str">
        <f aca="false">IF(OR(K443="",F443="",F443=0),"",K443/F443)</f>
        <v/>
      </c>
      <c r="M443" s="17" t="str">
        <f aca="false">IF(OR(K443="",G443=""),"",G443/K443)</f>
        <v/>
      </c>
      <c r="N443" s="18" t="str">
        <f aca="false">IF(B443="","",IF(COUNTIF(Veículos!$A$5:$A$54,B443)=0,"Placa não cadastrada",IF(U443="","OK",LEFT(U443,LEN(U443)-2))))</f>
        <v/>
      </c>
      <c r="O443" s="19" t="str">
        <f aca="false">IFERROR(INDEX(Veículos!$D$5:$D$54,MATCH(B443,Veículos!$A$5:$A$54,0)),"")</f>
        <v/>
      </c>
      <c r="P443" s="19" t="str">
        <f aca="false">IFERROR(INDEX(Veículos!$E$5:$E$54,MATCH(B443,Veículos!$A$5:$A$54,0)),"")</f>
        <v/>
      </c>
      <c r="Q443" s="19" t="str">
        <f aca="false">IFERROR(INDEX(Veículos!$F$5:$F$54,MATCH(B443,Veículos!$A$5:$A$54,0)),"")</f>
        <v/>
      </c>
      <c r="R443" s="19" t="str">
        <f aca="false">IF(OR(B443="",COUNTIF($B$4:B442,B443)=0),"",LOOKUP(2,1/($B$4:B442=B443),$H$4:H442))</f>
        <v/>
      </c>
      <c r="S443" s="19" t="str">
        <f aca="false">IF(OR(A443="",E443="",J443=""),"",IFERROR(AVERAGEIFS($J$5:$J$504,$E$5:$E$504,E443,$A$5:$A$504,"&gt;="&amp;DATE(YEAR(A443),MONTH(A443),1),$A$5:$A$504,"&lt;="&amp;EOMONTH(A443,0)),""))</f>
        <v/>
      </c>
      <c r="T443" s="19" t="n">
        <f aca="false">IF(K443="",0,F443)</f>
        <v>0</v>
      </c>
      <c r="U443" s="19" t="str">
        <f aca="false">IF(OR(F443="",O443=""),"",IF(F443&gt;O443,"Litros acima do tanque; ",""))&amp;IF(OR(H443="",R443=""),"",IF(H443&lt;=R443,"Odômetro não avançou; ",""))&amp;IF(OR(L443="",P443=""),"",IF(L443&lt;P443,"Consumo abaixo do esperado; ",""))&amp;IF(OR(L443="",Q443=""),"",IF(L443&gt;Q443,"Consumo acima do esperado; ",""))&amp;IF(OR(J443="",S443=""),"",IF(J443&gt;S443*(1+Parâmetros!$B$4),"Preço acima da média do mês; ",""))</f>
        <v/>
      </c>
    </row>
    <row r="444" customFormat="false" ht="15" hidden="false" customHeight="false" outlineLevel="0" collapsed="false">
      <c r="A444" s="11"/>
      <c r="B444" s="10"/>
      <c r="C444" s="10"/>
      <c r="D444" s="10"/>
      <c r="E444" s="10"/>
      <c r="F444" s="12"/>
      <c r="G444" s="12"/>
      <c r="H444" s="13"/>
      <c r="I444" s="10"/>
      <c r="J444" s="14" t="str">
        <f aca="false">IF(OR(F444="",G444="",F444=0),"",G444/F444)</f>
        <v/>
      </c>
      <c r="K444" s="15" t="str">
        <f aca="false">IF(OR(H444="",R444=""),"",IF(H444-R444&lt;=0,"",H444-R444))</f>
        <v/>
      </c>
      <c r="L444" s="16" t="str">
        <f aca="false">IF(OR(K444="",F444="",F444=0),"",K444/F444)</f>
        <v/>
      </c>
      <c r="M444" s="17" t="str">
        <f aca="false">IF(OR(K444="",G444=""),"",G444/K444)</f>
        <v/>
      </c>
      <c r="N444" s="18" t="str">
        <f aca="false">IF(B444="","",IF(COUNTIF(Veículos!$A$5:$A$54,B444)=0,"Placa não cadastrada",IF(U444="","OK",LEFT(U444,LEN(U444)-2))))</f>
        <v/>
      </c>
      <c r="O444" s="19" t="str">
        <f aca="false">IFERROR(INDEX(Veículos!$D$5:$D$54,MATCH(B444,Veículos!$A$5:$A$54,0)),"")</f>
        <v/>
      </c>
      <c r="P444" s="19" t="str">
        <f aca="false">IFERROR(INDEX(Veículos!$E$5:$E$54,MATCH(B444,Veículos!$A$5:$A$54,0)),"")</f>
        <v/>
      </c>
      <c r="Q444" s="19" t="str">
        <f aca="false">IFERROR(INDEX(Veículos!$F$5:$F$54,MATCH(B444,Veículos!$A$5:$A$54,0)),"")</f>
        <v/>
      </c>
      <c r="R444" s="19" t="str">
        <f aca="false">IF(OR(B444="",COUNTIF($B$4:B443,B444)=0),"",LOOKUP(2,1/($B$4:B443=B444),$H$4:H443))</f>
        <v/>
      </c>
      <c r="S444" s="19" t="str">
        <f aca="false">IF(OR(A444="",E444="",J444=""),"",IFERROR(AVERAGEIFS($J$5:$J$504,$E$5:$E$504,E444,$A$5:$A$504,"&gt;="&amp;DATE(YEAR(A444),MONTH(A444),1),$A$5:$A$504,"&lt;="&amp;EOMONTH(A444,0)),""))</f>
        <v/>
      </c>
      <c r="T444" s="19" t="n">
        <f aca="false">IF(K444="",0,F444)</f>
        <v>0</v>
      </c>
      <c r="U444" s="19" t="str">
        <f aca="false">IF(OR(F444="",O444=""),"",IF(F444&gt;O444,"Litros acima do tanque; ",""))&amp;IF(OR(H444="",R444=""),"",IF(H444&lt;=R444,"Odômetro não avançou; ",""))&amp;IF(OR(L444="",P444=""),"",IF(L444&lt;P444,"Consumo abaixo do esperado; ",""))&amp;IF(OR(L444="",Q444=""),"",IF(L444&gt;Q444,"Consumo acima do esperado; ",""))&amp;IF(OR(J444="",S444=""),"",IF(J444&gt;S444*(1+Parâmetros!$B$4),"Preço acima da média do mês; ",""))</f>
        <v/>
      </c>
    </row>
    <row r="445" customFormat="false" ht="15" hidden="false" customHeight="false" outlineLevel="0" collapsed="false">
      <c r="A445" s="11"/>
      <c r="B445" s="10"/>
      <c r="C445" s="10"/>
      <c r="D445" s="10"/>
      <c r="E445" s="10"/>
      <c r="F445" s="12"/>
      <c r="G445" s="12"/>
      <c r="H445" s="13"/>
      <c r="I445" s="10"/>
      <c r="J445" s="14" t="str">
        <f aca="false">IF(OR(F445="",G445="",F445=0),"",G445/F445)</f>
        <v/>
      </c>
      <c r="K445" s="15" t="str">
        <f aca="false">IF(OR(H445="",R445=""),"",IF(H445-R445&lt;=0,"",H445-R445))</f>
        <v/>
      </c>
      <c r="L445" s="16" t="str">
        <f aca="false">IF(OR(K445="",F445="",F445=0),"",K445/F445)</f>
        <v/>
      </c>
      <c r="M445" s="17" t="str">
        <f aca="false">IF(OR(K445="",G445=""),"",G445/K445)</f>
        <v/>
      </c>
      <c r="N445" s="18" t="str">
        <f aca="false">IF(B445="","",IF(COUNTIF(Veículos!$A$5:$A$54,B445)=0,"Placa não cadastrada",IF(U445="","OK",LEFT(U445,LEN(U445)-2))))</f>
        <v/>
      </c>
      <c r="O445" s="19" t="str">
        <f aca="false">IFERROR(INDEX(Veículos!$D$5:$D$54,MATCH(B445,Veículos!$A$5:$A$54,0)),"")</f>
        <v/>
      </c>
      <c r="P445" s="19" t="str">
        <f aca="false">IFERROR(INDEX(Veículos!$E$5:$E$54,MATCH(B445,Veículos!$A$5:$A$54,0)),"")</f>
        <v/>
      </c>
      <c r="Q445" s="19" t="str">
        <f aca="false">IFERROR(INDEX(Veículos!$F$5:$F$54,MATCH(B445,Veículos!$A$5:$A$54,0)),"")</f>
        <v/>
      </c>
      <c r="R445" s="19" t="str">
        <f aca="false">IF(OR(B445="",COUNTIF($B$4:B444,B445)=0),"",LOOKUP(2,1/($B$4:B444=B445),$H$4:H444))</f>
        <v/>
      </c>
      <c r="S445" s="19" t="str">
        <f aca="false">IF(OR(A445="",E445="",J445=""),"",IFERROR(AVERAGEIFS($J$5:$J$504,$E$5:$E$504,E445,$A$5:$A$504,"&gt;="&amp;DATE(YEAR(A445),MONTH(A445),1),$A$5:$A$504,"&lt;="&amp;EOMONTH(A445,0)),""))</f>
        <v/>
      </c>
      <c r="T445" s="19" t="n">
        <f aca="false">IF(K445="",0,F445)</f>
        <v>0</v>
      </c>
      <c r="U445" s="19" t="str">
        <f aca="false">IF(OR(F445="",O445=""),"",IF(F445&gt;O445,"Litros acima do tanque; ",""))&amp;IF(OR(H445="",R445=""),"",IF(H445&lt;=R445,"Odômetro não avançou; ",""))&amp;IF(OR(L445="",P445=""),"",IF(L445&lt;P445,"Consumo abaixo do esperado; ",""))&amp;IF(OR(L445="",Q445=""),"",IF(L445&gt;Q445,"Consumo acima do esperado; ",""))&amp;IF(OR(J445="",S445=""),"",IF(J445&gt;S445*(1+Parâmetros!$B$4),"Preço acima da média do mês; ",""))</f>
        <v/>
      </c>
    </row>
    <row r="446" customFormat="false" ht="15" hidden="false" customHeight="false" outlineLevel="0" collapsed="false">
      <c r="A446" s="11"/>
      <c r="B446" s="10"/>
      <c r="C446" s="10"/>
      <c r="D446" s="10"/>
      <c r="E446" s="10"/>
      <c r="F446" s="12"/>
      <c r="G446" s="12"/>
      <c r="H446" s="13"/>
      <c r="I446" s="10"/>
      <c r="J446" s="14" t="str">
        <f aca="false">IF(OR(F446="",G446="",F446=0),"",G446/F446)</f>
        <v/>
      </c>
      <c r="K446" s="15" t="str">
        <f aca="false">IF(OR(H446="",R446=""),"",IF(H446-R446&lt;=0,"",H446-R446))</f>
        <v/>
      </c>
      <c r="L446" s="16" t="str">
        <f aca="false">IF(OR(K446="",F446="",F446=0),"",K446/F446)</f>
        <v/>
      </c>
      <c r="M446" s="17" t="str">
        <f aca="false">IF(OR(K446="",G446=""),"",G446/K446)</f>
        <v/>
      </c>
      <c r="N446" s="18" t="str">
        <f aca="false">IF(B446="","",IF(COUNTIF(Veículos!$A$5:$A$54,B446)=0,"Placa não cadastrada",IF(U446="","OK",LEFT(U446,LEN(U446)-2))))</f>
        <v/>
      </c>
      <c r="O446" s="19" t="str">
        <f aca="false">IFERROR(INDEX(Veículos!$D$5:$D$54,MATCH(B446,Veículos!$A$5:$A$54,0)),"")</f>
        <v/>
      </c>
      <c r="P446" s="19" t="str">
        <f aca="false">IFERROR(INDEX(Veículos!$E$5:$E$54,MATCH(B446,Veículos!$A$5:$A$54,0)),"")</f>
        <v/>
      </c>
      <c r="Q446" s="19" t="str">
        <f aca="false">IFERROR(INDEX(Veículos!$F$5:$F$54,MATCH(B446,Veículos!$A$5:$A$54,0)),"")</f>
        <v/>
      </c>
      <c r="R446" s="19" t="str">
        <f aca="false">IF(OR(B446="",COUNTIF($B$4:B445,B446)=0),"",LOOKUP(2,1/($B$4:B445=B446),$H$4:H445))</f>
        <v/>
      </c>
      <c r="S446" s="19" t="str">
        <f aca="false">IF(OR(A446="",E446="",J446=""),"",IFERROR(AVERAGEIFS($J$5:$J$504,$E$5:$E$504,E446,$A$5:$A$504,"&gt;="&amp;DATE(YEAR(A446),MONTH(A446),1),$A$5:$A$504,"&lt;="&amp;EOMONTH(A446,0)),""))</f>
        <v/>
      </c>
      <c r="T446" s="19" t="n">
        <f aca="false">IF(K446="",0,F446)</f>
        <v>0</v>
      </c>
      <c r="U446" s="19" t="str">
        <f aca="false">IF(OR(F446="",O446=""),"",IF(F446&gt;O446,"Litros acima do tanque; ",""))&amp;IF(OR(H446="",R446=""),"",IF(H446&lt;=R446,"Odômetro não avançou; ",""))&amp;IF(OR(L446="",P446=""),"",IF(L446&lt;P446,"Consumo abaixo do esperado; ",""))&amp;IF(OR(L446="",Q446=""),"",IF(L446&gt;Q446,"Consumo acima do esperado; ",""))&amp;IF(OR(J446="",S446=""),"",IF(J446&gt;S446*(1+Parâmetros!$B$4),"Preço acima da média do mês; ",""))</f>
        <v/>
      </c>
    </row>
    <row r="447" customFormat="false" ht="15" hidden="false" customHeight="false" outlineLevel="0" collapsed="false">
      <c r="A447" s="11"/>
      <c r="B447" s="10"/>
      <c r="C447" s="10"/>
      <c r="D447" s="10"/>
      <c r="E447" s="10"/>
      <c r="F447" s="12"/>
      <c r="G447" s="12"/>
      <c r="H447" s="13"/>
      <c r="I447" s="10"/>
      <c r="J447" s="14" t="str">
        <f aca="false">IF(OR(F447="",G447="",F447=0),"",G447/F447)</f>
        <v/>
      </c>
      <c r="K447" s="15" t="str">
        <f aca="false">IF(OR(H447="",R447=""),"",IF(H447-R447&lt;=0,"",H447-R447))</f>
        <v/>
      </c>
      <c r="L447" s="16" t="str">
        <f aca="false">IF(OR(K447="",F447="",F447=0),"",K447/F447)</f>
        <v/>
      </c>
      <c r="M447" s="17" t="str">
        <f aca="false">IF(OR(K447="",G447=""),"",G447/K447)</f>
        <v/>
      </c>
      <c r="N447" s="18" t="str">
        <f aca="false">IF(B447="","",IF(COUNTIF(Veículos!$A$5:$A$54,B447)=0,"Placa não cadastrada",IF(U447="","OK",LEFT(U447,LEN(U447)-2))))</f>
        <v/>
      </c>
      <c r="O447" s="19" t="str">
        <f aca="false">IFERROR(INDEX(Veículos!$D$5:$D$54,MATCH(B447,Veículos!$A$5:$A$54,0)),"")</f>
        <v/>
      </c>
      <c r="P447" s="19" t="str">
        <f aca="false">IFERROR(INDEX(Veículos!$E$5:$E$54,MATCH(B447,Veículos!$A$5:$A$54,0)),"")</f>
        <v/>
      </c>
      <c r="Q447" s="19" t="str">
        <f aca="false">IFERROR(INDEX(Veículos!$F$5:$F$54,MATCH(B447,Veículos!$A$5:$A$54,0)),"")</f>
        <v/>
      </c>
      <c r="R447" s="19" t="str">
        <f aca="false">IF(OR(B447="",COUNTIF($B$4:B446,B447)=0),"",LOOKUP(2,1/($B$4:B446=B447),$H$4:H446))</f>
        <v/>
      </c>
      <c r="S447" s="19" t="str">
        <f aca="false">IF(OR(A447="",E447="",J447=""),"",IFERROR(AVERAGEIFS($J$5:$J$504,$E$5:$E$504,E447,$A$5:$A$504,"&gt;="&amp;DATE(YEAR(A447),MONTH(A447),1),$A$5:$A$504,"&lt;="&amp;EOMONTH(A447,0)),""))</f>
        <v/>
      </c>
      <c r="T447" s="19" t="n">
        <f aca="false">IF(K447="",0,F447)</f>
        <v>0</v>
      </c>
      <c r="U447" s="19" t="str">
        <f aca="false">IF(OR(F447="",O447=""),"",IF(F447&gt;O447,"Litros acima do tanque; ",""))&amp;IF(OR(H447="",R447=""),"",IF(H447&lt;=R447,"Odômetro não avançou; ",""))&amp;IF(OR(L447="",P447=""),"",IF(L447&lt;P447,"Consumo abaixo do esperado; ",""))&amp;IF(OR(L447="",Q447=""),"",IF(L447&gt;Q447,"Consumo acima do esperado; ",""))&amp;IF(OR(J447="",S447=""),"",IF(J447&gt;S447*(1+Parâmetros!$B$4),"Preço acima da média do mês; ",""))</f>
        <v/>
      </c>
    </row>
    <row r="448" customFormat="false" ht="15" hidden="false" customHeight="false" outlineLevel="0" collapsed="false">
      <c r="A448" s="11"/>
      <c r="B448" s="10"/>
      <c r="C448" s="10"/>
      <c r="D448" s="10"/>
      <c r="E448" s="10"/>
      <c r="F448" s="12"/>
      <c r="G448" s="12"/>
      <c r="H448" s="13"/>
      <c r="I448" s="10"/>
      <c r="J448" s="14" t="str">
        <f aca="false">IF(OR(F448="",G448="",F448=0),"",G448/F448)</f>
        <v/>
      </c>
      <c r="K448" s="15" t="str">
        <f aca="false">IF(OR(H448="",R448=""),"",IF(H448-R448&lt;=0,"",H448-R448))</f>
        <v/>
      </c>
      <c r="L448" s="16" t="str">
        <f aca="false">IF(OR(K448="",F448="",F448=0),"",K448/F448)</f>
        <v/>
      </c>
      <c r="M448" s="17" t="str">
        <f aca="false">IF(OR(K448="",G448=""),"",G448/K448)</f>
        <v/>
      </c>
      <c r="N448" s="18" t="str">
        <f aca="false">IF(B448="","",IF(COUNTIF(Veículos!$A$5:$A$54,B448)=0,"Placa não cadastrada",IF(U448="","OK",LEFT(U448,LEN(U448)-2))))</f>
        <v/>
      </c>
      <c r="O448" s="19" t="str">
        <f aca="false">IFERROR(INDEX(Veículos!$D$5:$D$54,MATCH(B448,Veículos!$A$5:$A$54,0)),"")</f>
        <v/>
      </c>
      <c r="P448" s="19" t="str">
        <f aca="false">IFERROR(INDEX(Veículos!$E$5:$E$54,MATCH(B448,Veículos!$A$5:$A$54,0)),"")</f>
        <v/>
      </c>
      <c r="Q448" s="19" t="str">
        <f aca="false">IFERROR(INDEX(Veículos!$F$5:$F$54,MATCH(B448,Veículos!$A$5:$A$54,0)),"")</f>
        <v/>
      </c>
      <c r="R448" s="19" t="str">
        <f aca="false">IF(OR(B448="",COUNTIF($B$4:B447,B448)=0),"",LOOKUP(2,1/($B$4:B447=B448),$H$4:H447))</f>
        <v/>
      </c>
      <c r="S448" s="19" t="str">
        <f aca="false">IF(OR(A448="",E448="",J448=""),"",IFERROR(AVERAGEIFS($J$5:$J$504,$E$5:$E$504,E448,$A$5:$A$504,"&gt;="&amp;DATE(YEAR(A448),MONTH(A448),1),$A$5:$A$504,"&lt;="&amp;EOMONTH(A448,0)),""))</f>
        <v/>
      </c>
      <c r="T448" s="19" t="n">
        <f aca="false">IF(K448="",0,F448)</f>
        <v>0</v>
      </c>
      <c r="U448" s="19" t="str">
        <f aca="false">IF(OR(F448="",O448=""),"",IF(F448&gt;O448,"Litros acima do tanque; ",""))&amp;IF(OR(H448="",R448=""),"",IF(H448&lt;=R448,"Odômetro não avançou; ",""))&amp;IF(OR(L448="",P448=""),"",IF(L448&lt;P448,"Consumo abaixo do esperado; ",""))&amp;IF(OR(L448="",Q448=""),"",IF(L448&gt;Q448,"Consumo acima do esperado; ",""))&amp;IF(OR(J448="",S448=""),"",IF(J448&gt;S448*(1+Parâmetros!$B$4),"Preço acima da média do mês; ",""))</f>
        <v/>
      </c>
    </row>
    <row r="449" customFormat="false" ht="15" hidden="false" customHeight="false" outlineLevel="0" collapsed="false">
      <c r="A449" s="11"/>
      <c r="B449" s="10"/>
      <c r="C449" s="10"/>
      <c r="D449" s="10"/>
      <c r="E449" s="10"/>
      <c r="F449" s="12"/>
      <c r="G449" s="12"/>
      <c r="H449" s="13"/>
      <c r="I449" s="10"/>
      <c r="J449" s="14" t="str">
        <f aca="false">IF(OR(F449="",G449="",F449=0),"",G449/F449)</f>
        <v/>
      </c>
      <c r="K449" s="15" t="str">
        <f aca="false">IF(OR(H449="",R449=""),"",IF(H449-R449&lt;=0,"",H449-R449))</f>
        <v/>
      </c>
      <c r="L449" s="16" t="str">
        <f aca="false">IF(OR(K449="",F449="",F449=0),"",K449/F449)</f>
        <v/>
      </c>
      <c r="M449" s="17" t="str">
        <f aca="false">IF(OR(K449="",G449=""),"",G449/K449)</f>
        <v/>
      </c>
      <c r="N449" s="18" t="str">
        <f aca="false">IF(B449="","",IF(COUNTIF(Veículos!$A$5:$A$54,B449)=0,"Placa não cadastrada",IF(U449="","OK",LEFT(U449,LEN(U449)-2))))</f>
        <v/>
      </c>
      <c r="O449" s="19" t="str">
        <f aca="false">IFERROR(INDEX(Veículos!$D$5:$D$54,MATCH(B449,Veículos!$A$5:$A$54,0)),"")</f>
        <v/>
      </c>
      <c r="P449" s="19" t="str">
        <f aca="false">IFERROR(INDEX(Veículos!$E$5:$E$54,MATCH(B449,Veículos!$A$5:$A$54,0)),"")</f>
        <v/>
      </c>
      <c r="Q449" s="19" t="str">
        <f aca="false">IFERROR(INDEX(Veículos!$F$5:$F$54,MATCH(B449,Veículos!$A$5:$A$54,0)),"")</f>
        <v/>
      </c>
      <c r="R449" s="19" t="str">
        <f aca="false">IF(OR(B449="",COUNTIF($B$4:B448,B449)=0),"",LOOKUP(2,1/($B$4:B448=B449),$H$4:H448))</f>
        <v/>
      </c>
      <c r="S449" s="19" t="str">
        <f aca="false">IF(OR(A449="",E449="",J449=""),"",IFERROR(AVERAGEIFS($J$5:$J$504,$E$5:$E$504,E449,$A$5:$A$504,"&gt;="&amp;DATE(YEAR(A449),MONTH(A449),1),$A$5:$A$504,"&lt;="&amp;EOMONTH(A449,0)),""))</f>
        <v/>
      </c>
      <c r="T449" s="19" t="n">
        <f aca="false">IF(K449="",0,F449)</f>
        <v>0</v>
      </c>
      <c r="U449" s="19" t="str">
        <f aca="false">IF(OR(F449="",O449=""),"",IF(F449&gt;O449,"Litros acima do tanque; ",""))&amp;IF(OR(H449="",R449=""),"",IF(H449&lt;=R449,"Odômetro não avançou; ",""))&amp;IF(OR(L449="",P449=""),"",IF(L449&lt;P449,"Consumo abaixo do esperado; ",""))&amp;IF(OR(L449="",Q449=""),"",IF(L449&gt;Q449,"Consumo acima do esperado; ",""))&amp;IF(OR(J449="",S449=""),"",IF(J449&gt;S449*(1+Parâmetros!$B$4),"Preço acima da média do mês; ",""))</f>
        <v/>
      </c>
    </row>
    <row r="450" customFormat="false" ht="15" hidden="false" customHeight="false" outlineLevel="0" collapsed="false">
      <c r="A450" s="11"/>
      <c r="B450" s="10"/>
      <c r="C450" s="10"/>
      <c r="D450" s="10"/>
      <c r="E450" s="10"/>
      <c r="F450" s="12"/>
      <c r="G450" s="12"/>
      <c r="H450" s="13"/>
      <c r="I450" s="10"/>
      <c r="J450" s="14" t="str">
        <f aca="false">IF(OR(F450="",G450="",F450=0),"",G450/F450)</f>
        <v/>
      </c>
      <c r="K450" s="15" t="str">
        <f aca="false">IF(OR(H450="",R450=""),"",IF(H450-R450&lt;=0,"",H450-R450))</f>
        <v/>
      </c>
      <c r="L450" s="16" t="str">
        <f aca="false">IF(OR(K450="",F450="",F450=0),"",K450/F450)</f>
        <v/>
      </c>
      <c r="M450" s="17" t="str">
        <f aca="false">IF(OR(K450="",G450=""),"",G450/K450)</f>
        <v/>
      </c>
      <c r="N450" s="18" t="str">
        <f aca="false">IF(B450="","",IF(COUNTIF(Veículos!$A$5:$A$54,B450)=0,"Placa não cadastrada",IF(U450="","OK",LEFT(U450,LEN(U450)-2))))</f>
        <v/>
      </c>
      <c r="O450" s="19" t="str">
        <f aca="false">IFERROR(INDEX(Veículos!$D$5:$D$54,MATCH(B450,Veículos!$A$5:$A$54,0)),"")</f>
        <v/>
      </c>
      <c r="P450" s="19" t="str">
        <f aca="false">IFERROR(INDEX(Veículos!$E$5:$E$54,MATCH(B450,Veículos!$A$5:$A$54,0)),"")</f>
        <v/>
      </c>
      <c r="Q450" s="19" t="str">
        <f aca="false">IFERROR(INDEX(Veículos!$F$5:$F$54,MATCH(B450,Veículos!$A$5:$A$54,0)),"")</f>
        <v/>
      </c>
      <c r="R450" s="19" t="str">
        <f aca="false">IF(OR(B450="",COUNTIF($B$4:B449,B450)=0),"",LOOKUP(2,1/($B$4:B449=B450),$H$4:H449))</f>
        <v/>
      </c>
      <c r="S450" s="19" t="str">
        <f aca="false">IF(OR(A450="",E450="",J450=""),"",IFERROR(AVERAGEIFS($J$5:$J$504,$E$5:$E$504,E450,$A$5:$A$504,"&gt;="&amp;DATE(YEAR(A450),MONTH(A450),1),$A$5:$A$504,"&lt;="&amp;EOMONTH(A450,0)),""))</f>
        <v/>
      </c>
      <c r="T450" s="19" t="n">
        <f aca="false">IF(K450="",0,F450)</f>
        <v>0</v>
      </c>
      <c r="U450" s="19" t="str">
        <f aca="false">IF(OR(F450="",O450=""),"",IF(F450&gt;O450,"Litros acima do tanque; ",""))&amp;IF(OR(H450="",R450=""),"",IF(H450&lt;=R450,"Odômetro não avançou; ",""))&amp;IF(OR(L450="",P450=""),"",IF(L450&lt;P450,"Consumo abaixo do esperado; ",""))&amp;IF(OR(L450="",Q450=""),"",IF(L450&gt;Q450,"Consumo acima do esperado; ",""))&amp;IF(OR(J450="",S450=""),"",IF(J450&gt;S450*(1+Parâmetros!$B$4),"Preço acima da média do mês; ",""))</f>
        <v/>
      </c>
    </row>
    <row r="451" customFormat="false" ht="15" hidden="false" customHeight="false" outlineLevel="0" collapsed="false">
      <c r="A451" s="11"/>
      <c r="B451" s="10"/>
      <c r="C451" s="10"/>
      <c r="D451" s="10"/>
      <c r="E451" s="10"/>
      <c r="F451" s="12"/>
      <c r="G451" s="12"/>
      <c r="H451" s="13"/>
      <c r="I451" s="10"/>
      <c r="J451" s="14" t="str">
        <f aca="false">IF(OR(F451="",G451="",F451=0),"",G451/F451)</f>
        <v/>
      </c>
      <c r="K451" s="15" t="str">
        <f aca="false">IF(OR(H451="",R451=""),"",IF(H451-R451&lt;=0,"",H451-R451))</f>
        <v/>
      </c>
      <c r="L451" s="16" t="str">
        <f aca="false">IF(OR(K451="",F451="",F451=0),"",K451/F451)</f>
        <v/>
      </c>
      <c r="M451" s="17" t="str">
        <f aca="false">IF(OR(K451="",G451=""),"",G451/K451)</f>
        <v/>
      </c>
      <c r="N451" s="18" t="str">
        <f aca="false">IF(B451="","",IF(COUNTIF(Veículos!$A$5:$A$54,B451)=0,"Placa não cadastrada",IF(U451="","OK",LEFT(U451,LEN(U451)-2))))</f>
        <v/>
      </c>
      <c r="O451" s="19" t="str">
        <f aca="false">IFERROR(INDEX(Veículos!$D$5:$D$54,MATCH(B451,Veículos!$A$5:$A$54,0)),"")</f>
        <v/>
      </c>
      <c r="P451" s="19" t="str">
        <f aca="false">IFERROR(INDEX(Veículos!$E$5:$E$54,MATCH(B451,Veículos!$A$5:$A$54,0)),"")</f>
        <v/>
      </c>
      <c r="Q451" s="19" t="str">
        <f aca="false">IFERROR(INDEX(Veículos!$F$5:$F$54,MATCH(B451,Veículos!$A$5:$A$54,0)),"")</f>
        <v/>
      </c>
      <c r="R451" s="19" t="str">
        <f aca="false">IF(OR(B451="",COUNTIF($B$4:B450,B451)=0),"",LOOKUP(2,1/($B$4:B450=B451),$H$4:H450))</f>
        <v/>
      </c>
      <c r="S451" s="19" t="str">
        <f aca="false">IF(OR(A451="",E451="",J451=""),"",IFERROR(AVERAGEIFS($J$5:$J$504,$E$5:$E$504,E451,$A$5:$A$504,"&gt;="&amp;DATE(YEAR(A451),MONTH(A451),1),$A$5:$A$504,"&lt;="&amp;EOMONTH(A451,0)),""))</f>
        <v/>
      </c>
      <c r="T451" s="19" t="n">
        <f aca="false">IF(K451="",0,F451)</f>
        <v>0</v>
      </c>
      <c r="U451" s="19" t="str">
        <f aca="false">IF(OR(F451="",O451=""),"",IF(F451&gt;O451,"Litros acima do tanque; ",""))&amp;IF(OR(H451="",R451=""),"",IF(H451&lt;=R451,"Odômetro não avançou; ",""))&amp;IF(OR(L451="",P451=""),"",IF(L451&lt;P451,"Consumo abaixo do esperado; ",""))&amp;IF(OR(L451="",Q451=""),"",IF(L451&gt;Q451,"Consumo acima do esperado; ",""))&amp;IF(OR(J451="",S451=""),"",IF(J451&gt;S451*(1+Parâmetros!$B$4),"Preço acima da média do mês; ",""))</f>
        <v/>
      </c>
    </row>
    <row r="452" customFormat="false" ht="15" hidden="false" customHeight="false" outlineLevel="0" collapsed="false">
      <c r="A452" s="11"/>
      <c r="B452" s="10"/>
      <c r="C452" s="10"/>
      <c r="D452" s="10"/>
      <c r="E452" s="10"/>
      <c r="F452" s="12"/>
      <c r="G452" s="12"/>
      <c r="H452" s="13"/>
      <c r="I452" s="10"/>
      <c r="J452" s="14" t="str">
        <f aca="false">IF(OR(F452="",G452="",F452=0),"",G452/F452)</f>
        <v/>
      </c>
      <c r="K452" s="15" t="str">
        <f aca="false">IF(OR(H452="",R452=""),"",IF(H452-R452&lt;=0,"",H452-R452))</f>
        <v/>
      </c>
      <c r="L452" s="16" t="str">
        <f aca="false">IF(OR(K452="",F452="",F452=0),"",K452/F452)</f>
        <v/>
      </c>
      <c r="M452" s="17" t="str">
        <f aca="false">IF(OR(K452="",G452=""),"",G452/K452)</f>
        <v/>
      </c>
      <c r="N452" s="18" t="str">
        <f aca="false">IF(B452="","",IF(COUNTIF(Veículos!$A$5:$A$54,B452)=0,"Placa não cadastrada",IF(U452="","OK",LEFT(U452,LEN(U452)-2))))</f>
        <v/>
      </c>
      <c r="O452" s="19" t="str">
        <f aca="false">IFERROR(INDEX(Veículos!$D$5:$D$54,MATCH(B452,Veículos!$A$5:$A$54,0)),"")</f>
        <v/>
      </c>
      <c r="P452" s="19" t="str">
        <f aca="false">IFERROR(INDEX(Veículos!$E$5:$E$54,MATCH(B452,Veículos!$A$5:$A$54,0)),"")</f>
        <v/>
      </c>
      <c r="Q452" s="19" t="str">
        <f aca="false">IFERROR(INDEX(Veículos!$F$5:$F$54,MATCH(B452,Veículos!$A$5:$A$54,0)),"")</f>
        <v/>
      </c>
      <c r="R452" s="19" t="str">
        <f aca="false">IF(OR(B452="",COUNTIF($B$4:B451,B452)=0),"",LOOKUP(2,1/($B$4:B451=B452),$H$4:H451))</f>
        <v/>
      </c>
      <c r="S452" s="19" t="str">
        <f aca="false">IF(OR(A452="",E452="",J452=""),"",IFERROR(AVERAGEIFS($J$5:$J$504,$E$5:$E$504,E452,$A$5:$A$504,"&gt;="&amp;DATE(YEAR(A452),MONTH(A452),1),$A$5:$A$504,"&lt;="&amp;EOMONTH(A452,0)),""))</f>
        <v/>
      </c>
      <c r="T452" s="19" t="n">
        <f aca="false">IF(K452="",0,F452)</f>
        <v>0</v>
      </c>
      <c r="U452" s="19" t="str">
        <f aca="false">IF(OR(F452="",O452=""),"",IF(F452&gt;O452,"Litros acima do tanque; ",""))&amp;IF(OR(H452="",R452=""),"",IF(H452&lt;=R452,"Odômetro não avançou; ",""))&amp;IF(OR(L452="",P452=""),"",IF(L452&lt;P452,"Consumo abaixo do esperado; ",""))&amp;IF(OR(L452="",Q452=""),"",IF(L452&gt;Q452,"Consumo acima do esperado; ",""))&amp;IF(OR(J452="",S452=""),"",IF(J452&gt;S452*(1+Parâmetros!$B$4),"Preço acima da média do mês; ",""))</f>
        <v/>
      </c>
    </row>
    <row r="453" customFormat="false" ht="15" hidden="false" customHeight="false" outlineLevel="0" collapsed="false">
      <c r="A453" s="11"/>
      <c r="B453" s="10"/>
      <c r="C453" s="10"/>
      <c r="D453" s="10"/>
      <c r="E453" s="10"/>
      <c r="F453" s="12"/>
      <c r="G453" s="12"/>
      <c r="H453" s="13"/>
      <c r="I453" s="10"/>
      <c r="J453" s="14" t="str">
        <f aca="false">IF(OR(F453="",G453="",F453=0),"",G453/F453)</f>
        <v/>
      </c>
      <c r="K453" s="15" t="str">
        <f aca="false">IF(OR(H453="",R453=""),"",IF(H453-R453&lt;=0,"",H453-R453))</f>
        <v/>
      </c>
      <c r="L453" s="16" t="str">
        <f aca="false">IF(OR(K453="",F453="",F453=0),"",K453/F453)</f>
        <v/>
      </c>
      <c r="M453" s="17" t="str">
        <f aca="false">IF(OR(K453="",G453=""),"",G453/K453)</f>
        <v/>
      </c>
      <c r="N453" s="18" t="str">
        <f aca="false">IF(B453="","",IF(COUNTIF(Veículos!$A$5:$A$54,B453)=0,"Placa não cadastrada",IF(U453="","OK",LEFT(U453,LEN(U453)-2))))</f>
        <v/>
      </c>
      <c r="O453" s="19" t="str">
        <f aca="false">IFERROR(INDEX(Veículos!$D$5:$D$54,MATCH(B453,Veículos!$A$5:$A$54,0)),"")</f>
        <v/>
      </c>
      <c r="P453" s="19" t="str">
        <f aca="false">IFERROR(INDEX(Veículos!$E$5:$E$54,MATCH(B453,Veículos!$A$5:$A$54,0)),"")</f>
        <v/>
      </c>
      <c r="Q453" s="19" t="str">
        <f aca="false">IFERROR(INDEX(Veículos!$F$5:$F$54,MATCH(B453,Veículos!$A$5:$A$54,0)),"")</f>
        <v/>
      </c>
      <c r="R453" s="19" t="str">
        <f aca="false">IF(OR(B453="",COUNTIF($B$4:B452,B453)=0),"",LOOKUP(2,1/($B$4:B452=B453),$H$4:H452))</f>
        <v/>
      </c>
      <c r="S453" s="19" t="str">
        <f aca="false">IF(OR(A453="",E453="",J453=""),"",IFERROR(AVERAGEIFS($J$5:$J$504,$E$5:$E$504,E453,$A$5:$A$504,"&gt;="&amp;DATE(YEAR(A453),MONTH(A453),1),$A$5:$A$504,"&lt;="&amp;EOMONTH(A453,0)),""))</f>
        <v/>
      </c>
      <c r="T453" s="19" t="n">
        <f aca="false">IF(K453="",0,F453)</f>
        <v>0</v>
      </c>
      <c r="U453" s="19" t="str">
        <f aca="false">IF(OR(F453="",O453=""),"",IF(F453&gt;O453,"Litros acima do tanque; ",""))&amp;IF(OR(H453="",R453=""),"",IF(H453&lt;=R453,"Odômetro não avançou; ",""))&amp;IF(OR(L453="",P453=""),"",IF(L453&lt;P453,"Consumo abaixo do esperado; ",""))&amp;IF(OR(L453="",Q453=""),"",IF(L453&gt;Q453,"Consumo acima do esperado; ",""))&amp;IF(OR(J453="",S453=""),"",IF(J453&gt;S453*(1+Parâmetros!$B$4),"Preço acima da média do mês; ",""))</f>
        <v/>
      </c>
    </row>
    <row r="454" customFormat="false" ht="15" hidden="false" customHeight="false" outlineLevel="0" collapsed="false">
      <c r="A454" s="11"/>
      <c r="B454" s="10"/>
      <c r="C454" s="10"/>
      <c r="D454" s="10"/>
      <c r="E454" s="10"/>
      <c r="F454" s="12"/>
      <c r="G454" s="12"/>
      <c r="H454" s="13"/>
      <c r="I454" s="10"/>
      <c r="J454" s="14" t="str">
        <f aca="false">IF(OR(F454="",G454="",F454=0),"",G454/F454)</f>
        <v/>
      </c>
      <c r="K454" s="15" t="str">
        <f aca="false">IF(OR(H454="",R454=""),"",IF(H454-R454&lt;=0,"",H454-R454))</f>
        <v/>
      </c>
      <c r="L454" s="16" t="str">
        <f aca="false">IF(OR(K454="",F454="",F454=0),"",K454/F454)</f>
        <v/>
      </c>
      <c r="M454" s="17" t="str">
        <f aca="false">IF(OR(K454="",G454=""),"",G454/K454)</f>
        <v/>
      </c>
      <c r="N454" s="18" t="str">
        <f aca="false">IF(B454="","",IF(COUNTIF(Veículos!$A$5:$A$54,B454)=0,"Placa não cadastrada",IF(U454="","OK",LEFT(U454,LEN(U454)-2))))</f>
        <v/>
      </c>
      <c r="O454" s="19" t="str">
        <f aca="false">IFERROR(INDEX(Veículos!$D$5:$D$54,MATCH(B454,Veículos!$A$5:$A$54,0)),"")</f>
        <v/>
      </c>
      <c r="P454" s="19" t="str">
        <f aca="false">IFERROR(INDEX(Veículos!$E$5:$E$54,MATCH(B454,Veículos!$A$5:$A$54,0)),"")</f>
        <v/>
      </c>
      <c r="Q454" s="19" t="str">
        <f aca="false">IFERROR(INDEX(Veículos!$F$5:$F$54,MATCH(B454,Veículos!$A$5:$A$54,0)),"")</f>
        <v/>
      </c>
      <c r="R454" s="19" t="str">
        <f aca="false">IF(OR(B454="",COUNTIF($B$4:B453,B454)=0),"",LOOKUP(2,1/($B$4:B453=B454),$H$4:H453))</f>
        <v/>
      </c>
      <c r="S454" s="19" t="str">
        <f aca="false">IF(OR(A454="",E454="",J454=""),"",IFERROR(AVERAGEIFS($J$5:$J$504,$E$5:$E$504,E454,$A$5:$A$504,"&gt;="&amp;DATE(YEAR(A454),MONTH(A454),1),$A$5:$A$504,"&lt;="&amp;EOMONTH(A454,0)),""))</f>
        <v/>
      </c>
      <c r="T454" s="19" t="n">
        <f aca="false">IF(K454="",0,F454)</f>
        <v>0</v>
      </c>
      <c r="U454" s="19" t="str">
        <f aca="false">IF(OR(F454="",O454=""),"",IF(F454&gt;O454,"Litros acima do tanque; ",""))&amp;IF(OR(H454="",R454=""),"",IF(H454&lt;=R454,"Odômetro não avançou; ",""))&amp;IF(OR(L454="",P454=""),"",IF(L454&lt;P454,"Consumo abaixo do esperado; ",""))&amp;IF(OR(L454="",Q454=""),"",IF(L454&gt;Q454,"Consumo acima do esperado; ",""))&amp;IF(OR(J454="",S454=""),"",IF(J454&gt;S454*(1+Parâmetros!$B$4),"Preço acima da média do mês; ",""))</f>
        <v/>
      </c>
    </row>
    <row r="455" customFormat="false" ht="15" hidden="false" customHeight="false" outlineLevel="0" collapsed="false">
      <c r="A455" s="11"/>
      <c r="B455" s="10"/>
      <c r="C455" s="10"/>
      <c r="D455" s="10"/>
      <c r="E455" s="10"/>
      <c r="F455" s="12"/>
      <c r="G455" s="12"/>
      <c r="H455" s="13"/>
      <c r="I455" s="10"/>
      <c r="J455" s="14" t="str">
        <f aca="false">IF(OR(F455="",G455="",F455=0),"",G455/F455)</f>
        <v/>
      </c>
      <c r="K455" s="15" t="str">
        <f aca="false">IF(OR(H455="",R455=""),"",IF(H455-R455&lt;=0,"",H455-R455))</f>
        <v/>
      </c>
      <c r="L455" s="16" t="str">
        <f aca="false">IF(OR(K455="",F455="",F455=0),"",K455/F455)</f>
        <v/>
      </c>
      <c r="M455" s="17" t="str">
        <f aca="false">IF(OR(K455="",G455=""),"",G455/K455)</f>
        <v/>
      </c>
      <c r="N455" s="18" t="str">
        <f aca="false">IF(B455="","",IF(COUNTIF(Veículos!$A$5:$A$54,B455)=0,"Placa não cadastrada",IF(U455="","OK",LEFT(U455,LEN(U455)-2))))</f>
        <v/>
      </c>
      <c r="O455" s="19" t="str">
        <f aca="false">IFERROR(INDEX(Veículos!$D$5:$D$54,MATCH(B455,Veículos!$A$5:$A$54,0)),"")</f>
        <v/>
      </c>
      <c r="P455" s="19" t="str">
        <f aca="false">IFERROR(INDEX(Veículos!$E$5:$E$54,MATCH(B455,Veículos!$A$5:$A$54,0)),"")</f>
        <v/>
      </c>
      <c r="Q455" s="19" t="str">
        <f aca="false">IFERROR(INDEX(Veículos!$F$5:$F$54,MATCH(B455,Veículos!$A$5:$A$54,0)),"")</f>
        <v/>
      </c>
      <c r="R455" s="19" t="str">
        <f aca="false">IF(OR(B455="",COUNTIF($B$4:B454,B455)=0),"",LOOKUP(2,1/($B$4:B454=B455),$H$4:H454))</f>
        <v/>
      </c>
      <c r="S455" s="19" t="str">
        <f aca="false">IF(OR(A455="",E455="",J455=""),"",IFERROR(AVERAGEIFS($J$5:$J$504,$E$5:$E$504,E455,$A$5:$A$504,"&gt;="&amp;DATE(YEAR(A455),MONTH(A455),1),$A$5:$A$504,"&lt;="&amp;EOMONTH(A455,0)),""))</f>
        <v/>
      </c>
      <c r="T455" s="19" t="n">
        <f aca="false">IF(K455="",0,F455)</f>
        <v>0</v>
      </c>
      <c r="U455" s="19" t="str">
        <f aca="false">IF(OR(F455="",O455=""),"",IF(F455&gt;O455,"Litros acima do tanque; ",""))&amp;IF(OR(H455="",R455=""),"",IF(H455&lt;=R455,"Odômetro não avançou; ",""))&amp;IF(OR(L455="",P455=""),"",IF(L455&lt;P455,"Consumo abaixo do esperado; ",""))&amp;IF(OR(L455="",Q455=""),"",IF(L455&gt;Q455,"Consumo acima do esperado; ",""))&amp;IF(OR(J455="",S455=""),"",IF(J455&gt;S455*(1+Parâmetros!$B$4),"Preço acima da média do mês; ",""))</f>
        <v/>
      </c>
    </row>
    <row r="456" customFormat="false" ht="15" hidden="false" customHeight="false" outlineLevel="0" collapsed="false">
      <c r="A456" s="11"/>
      <c r="B456" s="10"/>
      <c r="C456" s="10"/>
      <c r="D456" s="10"/>
      <c r="E456" s="10"/>
      <c r="F456" s="12"/>
      <c r="G456" s="12"/>
      <c r="H456" s="13"/>
      <c r="I456" s="10"/>
      <c r="J456" s="14" t="str">
        <f aca="false">IF(OR(F456="",G456="",F456=0),"",G456/F456)</f>
        <v/>
      </c>
      <c r="K456" s="15" t="str">
        <f aca="false">IF(OR(H456="",R456=""),"",IF(H456-R456&lt;=0,"",H456-R456))</f>
        <v/>
      </c>
      <c r="L456" s="16" t="str">
        <f aca="false">IF(OR(K456="",F456="",F456=0),"",K456/F456)</f>
        <v/>
      </c>
      <c r="M456" s="17" t="str">
        <f aca="false">IF(OR(K456="",G456=""),"",G456/K456)</f>
        <v/>
      </c>
      <c r="N456" s="18" t="str">
        <f aca="false">IF(B456="","",IF(COUNTIF(Veículos!$A$5:$A$54,B456)=0,"Placa não cadastrada",IF(U456="","OK",LEFT(U456,LEN(U456)-2))))</f>
        <v/>
      </c>
      <c r="O456" s="19" t="str">
        <f aca="false">IFERROR(INDEX(Veículos!$D$5:$D$54,MATCH(B456,Veículos!$A$5:$A$54,0)),"")</f>
        <v/>
      </c>
      <c r="P456" s="19" t="str">
        <f aca="false">IFERROR(INDEX(Veículos!$E$5:$E$54,MATCH(B456,Veículos!$A$5:$A$54,0)),"")</f>
        <v/>
      </c>
      <c r="Q456" s="19" t="str">
        <f aca="false">IFERROR(INDEX(Veículos!$F$5:$F$54,MATCH(B456,Veículos!$A$5:$A$54,0)),"")</f>
        <v/>
      </c>
      <c r="R456" s="19" t="str">
        <f aca="false">IF(OR(B456="",COUNTIF($B$4:B455,B456)=0),"",LOOKUP(2,1/($B$4:B455=B456),$H$4:H455))</f>
        <v/>
      </c>
      <c r="S456" s="19" t="str">
        <f aca="false">IF(OR(A456="",E456="",J456=""),"",IFERROR(AVERAGEIFS($J$5:$J$504,$E$5:$E$504,E456,$A$5:$A$504,"&gt;="&amp;DATE(YEAR(A456),MONTH(A456),1),$A$5:$A$504,"&lt;="&amp;EOMONTH(A456,0)),""))</f>
        <v/>
      </c>
      <c r="T456" s="19" t="n">
        <f aca="false">IF(K456="",0,F456)</f>
        <v>0</v>
      </c>
      <c r="U456" s="19" t="str">
        <f aca="false">IF(OR(F456="",O456=""),"",IF(F456&gt;O456,"Litros acima do tanque; ",""))&amp;IF(OR(H456="",R456=""),"",IF(H456&lt;=R456,"Odômetro não avançou; ",""))&amp;IF(OR(L456="",P456=""),"",IF(L456&lt;P456,"Consumo abaixo do esperado; ",""))&amp;IF(OR(L456="",Q456=""),"",IF(L456&gt;Q456,"Consumo acima do esperado; ",""))&amp;IF(OR(J456="",S456=""),"",IF(J456&gt;S456*(1+Parâmetros!$B$4),"Preço acima da média do mês; ",""))</f>
        <v/>
      </c>
    </row>
    <row r="457" customFormat="false" ht="15" hidden="false" customHeight="false" outlineLevel="0" collapsed="false">
      <c r="A457" s="11"/>
      <c r="B457" s="10"/>
      <c r="C457" s="10"/>
      <c r="D457" s="10"/>
      <c r="E457" s="10"/>
      <c r="F457" s="12"/>
      <c r="G457" s="12"/>
      <c r="H457" s="13"/>
      <c r="I457" s="10"/>
      <c r="J457" s="14" t="str">
        <f aca="false">IF(OR(F457="",G457="",F457=0),"",G457/F457)</f>
        <v/>
      </c>
      <c r="K457" s="15" t="str">
        <f aca="false">IF(OR(H457="",R457=""),"",IF(H457-R457&lt;=0,"",H457-R457))</f>
        <v/>
      </c>
      <c r="L457" s="16" t="str">
        <f aca="false">IF(OR(K457="",F457="",F457=0),"",K457/F457)</f>
        <v/>
      </c>
      <c r="M457" s="17" t="str">
        <f aca="false">IF(OR(K457="",G457=""),"",G457/K457)</f>
        <v/>
      </c>
      <c r="N457" s="18" t="str">
        <f aca="false">IF(B457="","",IF(COUNTIF(Veículos!$A$5:$A$54,B457)=0,"Placa não cadastrada",IF(U457="","OK",LEFT(U457,LEN(U457)-2))))</f>
        <v/>
      </c>
      <c r="O457" s="19" t="str">
        <f aca="false">IFERROR(INDEX(Veículos!$D$5:$D$54,MATCH(B457,Veículos!$A$5:$A$54,0)),"")</f>
        <v/>
      </c>
      <c r="P457" s="19" t="str">
        <f aca="false">IFERROR(INDEX(Veículos!$E$5:$E$54,MATCH(B457,Veículos!$A$5:$A$54,0)),"")</f>
        <v/>
      </c>
      <c r="Q457" s="19" t="str">
        <f aca="false">IFERROR(INDEX(Veículos!$F$5:$F$54,MATCH(B457,Veículos!$A$5:$A$54,0)),"")</f>
        <v/>
      </c>
      <c r="R457" s="19" t="str">
        <f aca="false">IF(OR(B457="",COUNTIF($B$4:B456,B457)=0),"",LOOKUP(2,1/($B$4:B456=B457),$H$4:H456))</f>
        <v/>
      </c>
      <c r="S457" s="19" t="str">
        <f aca="false">IF(OR(A457="",E457="",J457=""),"",IFERROR(AVERAGEIFS($J$5:$J$504,$E$5:$E$504,E457,$A$5:$A$504,"&gt;="&amp;DATE(YEAR(A457),MONTH(A457),1),$A$5:$A$504,"&lt;="&amp;EOMONTH(A457,0)),""))</f>
        <v/>
      </c>
      <c r="T457" s="19" t="n">
        <f aca="false">IF(K457="",0,F457)</f>
        <v>0</v>
      </c>
      <c r="U457" s="19" t="str">
        <f aca="false">IF(OR(F457="",O457=""),"",IF(F457&gt;O457,"Litros acima do tanque; ",""))&amp;IF(OR(H457="",R457=""),"",IF(H457&lt;=R457,"Odômetro não avançou; ",""))&amp;IF(OR(L457="",P457=""),"",IF(L457&lt;P457,"Consumo abaixo do esperado; ",""))&amp;IF(OR(L457="",Q457=""),"",IF(L457&gt;Q457,"Consumo acima do esperado; ",""))&amp;IF(OR(J457="",S457=""),"",IF(J457&gt;S457*(1+Parâmetros!$B$4),"Preço acima da média do mês; ",""))</f>
        <v/>
      </c>
    </row>
    <row r="458" customFormat="false" ht="15" hidden="false" customHeight="false" outlineLevel="0" collapsed="false">
      <c r="A458" s="11"/>
      <c r="B458" s="10"/>
      <c r="C458" s="10"/>
      <c r="D458" s="10"/>
      <c r="E458" s="10"/>
      <c r="F458" s="12"/>
      <c r="G458" s="12"/>
      <c r="H458" s="13"/>
      <c r="I458" s="10"/>
      <c r="J458" s="14" t="str">
        <f aca="false">IF(OR(F458="",G458="",F458=0),"",G458/F458)</f>
        <v/>
      </c>
      <c r="K458" s="15" t="str">
        <f aca="false">IF(OR(H458="",R458=""),"",IF(H458-R458&lt;=0,"",H458-R458))</f>
        <v/>
      </c>
      <c r="L458" s="16" t="str">
        <f aca="false">IF(OR(K458="",F458="",F458=0),"",K458/F458)</f>
        <v/>
      </c>
      <c r="M458" s="17" t="str">
        <f aca="false">IF(OR(K458="",G458=""),"",G458/K458)</f>
        <v/>
      </c>
      <c r="N458" s="18" t="str">
        <f aca="false">IF(B458="","",IF(COUNTIF(Veículos!$A$5:$A$54,B458)=0,"Placa não cadastrada",IF(U458="","OK",LEFT(U458,LEN(U458)-2))))</f>
        <v/>
      </c>
      <c r="O458" s="19" t="str">
        <f aca="false">IFERROR(INDEX(Veículos!$D$5:$D$54,MATCH(B458,Veículos!$A$5:$A$54,0)),"")</f>
        <v/>
      </c>
      <c r="P458" s="19" t="str">
        <f aca="false">IFERROR(INDEX(Veículos!$E$5:$E$54,MATCH(B458,Veículos!$A$5:$A$54,0)),"")</f>
        <v/>
      </c>
      <c r="Q458" s="19" t="str">
        <f aca="false">IFERROR(INDEX(Veículos!$F$5:$F$54,MATCH(B458,Veículos!$A$5:$A$54,0)),"")</f>
        <v/>
      </c>
      <c r="R458" s="19" t="str">
        <f aca="false">IF(OR(B458="",COUNTIF($B$4:B457,B458)=0),"",LOOKUP(2,1/($B$4:B457=B458),$H$4:H457))</f>
        <v/>
      </c>
      <c r="S458" s="19" t="str">
        <f aca="false">IF(OR(A458="",E458="",J458=""),"",IFERROR(AVERAGEIFS($J$5:$J$504,$E$5:$E$504,E458,$A$5:$A$504,"&gt;="&amp;DATE(YEAR(A458),MONTH(A458),1),$A$5:$A$504,"&lt;="&amp;EOMONTH(A458,0)),""))</f>
        <v/>
      </c>
      <c r="T458" s="19" t="n">
        <f aca="false">IF(K458="",0,F458)</f>
        <v>0</v>
      </c>
      <c r="U458" s="19" t="str">
        <f aca="false">IF(OR(F458="",O458=""),"",IF(F458&gt;O458,"Litros acima do tanque; ",""))&amp;IF(OR(H458="",R458=""),"",IF(H458&lt;=R458,"Odômetro não avançou; ",""))&amp;IF(OR(L458="",P458=""),"",IF(L458&lt;P458,"Consumo abaixo do esperado; ",""))&amp;IF(OR(L458="",Q458=""),"",IF(L458&gt;Q458,"Consumo acima do esperado; ",""))&amp;IF(OR(J458="",S458=""),"",IF(J458&gt;S458*(1+Parâmetros!$B$4),"Preço acima da média do mês; ",""))</f>
        <v/>
      </c>
    </row>
    <row r="459" customFormat="false" ht="15" hidden="false" customHeight="false" outlineLevel="0" collapsed="false">
      <c r="A459" s="11"/>
      <c r="B459" s="10"/>
      <c r="C459" s="10"/>
      <c r="D459" s="10"/>
      <c r="E459" s="10"/>
      <c r="F459" s="12"/>
      <c r="G459" s="12"/>
      <c r="H459" s="13"/>
      <c r="I459" s="10"/>
      <c r="J459" s="14" t="str">
        <f aca="false">IF(OR(F459="",G459="",F459=0),"",G459/F459)</f>
        <v/>
      </c>
      <c r="K459" s="15" t="str">
        <f aca="false">IF(OR(H459="",R459=""),"",IF(H459-R459&lt;=0,"",H459-R459))</f>
        <v/>
      </c>
      <c r="L459" s="16" t="str">
        <f aca="false">IF(OR(K459="",F459="",F459=0),"",K459/F459)</f>
        <v/>
      </c>
      <c r="M459" s="17" t="str">
        <f aca="false">IF(OR(K459="",G459=""),"",G459/K459)</f>
        <v/>
      </c>
      <c r="N459" s="18" t="str">
        <f aca="false">IF(B459="","",IF(COUNTIF(Veículos!$A$5:$A$54,B459)=0,"Placa não cadastrada",IF(U459="","OK",LEFT(U459,LEN(U459)-2))))</f>
        <v/>
      </c>
      <c r="O459" s="19" t="str">
        <f aca="false">IFERROR(INDEX(Veículos!$D$5:$D$54,MATCH(B459,Veículos!$A$5:$A$54,0)),"")</f>
        <v/>
      </c>
      <c r="P459" s="19" t="str">
        <f aca="false">IFERROR(INDEX(Veículos!$E$5:$E$54,MATCH(B459,Veículos!$A$5:$A$54,0)),"")</f>
        <v/>
      </c>
      <c r="Q459" s="19" t="str">
        <f aca="false">IFERROR(INDEX(Veículos!$F$5:$F$54,MATCH(B459,Veículos!$A$5:$A$54,0)),"")</f>
        <v/>
      </c>
      <c r="R459" s="19" t="str">
        <f aca="false">IF(OR(B459="",COUNTIF($B$4:B458,B459)=0),"",LOOKUP(2,1/($B$4:B458=B459),$H$4:H458))</f>
        <v/>
      </c>
      <c r="S459" s="19" t="str">
        <f aca="false">IF(OR(A459="",E459="",J459=""),"",IFERROR(AVERAGEIFS($J$5:$J$504,$E$5:$E$504,E459,$A$5:$A$504,"&gt;="&amp;DATE(YEAR(A459),MONTH(A459),1),$A$5:$A$504,"&lt;="&amp;EOMONTH(A459,0)),""))</f>
        <v/>
      </c>
      <c r="T459" s="19" t="n">
        <f aca="false">IF(K459="",0,F459)</f>
        <v>0</v>
      </c>
      <c r="U459" s="19" t="str">
        <f aca="false">IF(OR(F459="",O459=""),"",IF(F459&gt;O459,"Litros acima do tanque; ",""))&amp;IF(OR(H459="",R459=""),"",IF(H459&lt;=R459,"Odômetro não avançou; ",""))&amp;IF(OR(L459="",P459=""),"",IF(L459&lt;P459,"Consumo abaixo do esperado; ",""))&amp;IF(OR(L459="",Q459=""),"",IF(L459&gt;Q459,"Consumo acima do esperado; ",""))&amp;IF(OR(J459="",S459=""),"",IF(J459&gt;S459*(1+Parâmetros!$B$4),"Preço acima da média do mês; ",""))</f>
        <v/>
      </c>
    </row>
    <row r="460" customFormat="false" ht="15" hidden="false" customHeight="false" outlineLevel="0" collapsed="false">
      <c r="A460" s="11"/>
      <c r="B460" s="10"/>
      <c r="C460" s="10"/>
      <c r="D460" s="10"/>
      <c r="E460" s="10"/>
      <c r="F460" s="12"/>
      <c r="G460" s="12"/>
      <c r="H460" s="13"/>
      <c r="I460" s="10"/>
      <c r="J460" s="14" t="str">
        <f aca="false">IF(OR(F460="",G460="",F460=0),"",G460/F460)</f>
        <v/>
      </c>
      <c r="K460" s="15" t="str">
        <f aca="false">IF(OR(H460="",R460=""),"",IF(H460-R460&lt;=0,"",H460-R460))</f>
        <v/>
      </c>
      <c r="L460" s="16" t="str">
        <f aca="false">IF(OR(K460="",F460="",F460=0),"",K460/F460)</f>
        <v/>
      </c>
      <c r="M460" s="17" t="str">
        <f aca="false">IF(OR(K460="",G460=""),"",G460/K460)</f>
        <v/>
      </c>
      <c r="N460" s="18" t="str">
        <f aca="false">IF(B460="","",IF(COUNTIF(Veículos!$A$5:$A$54,B460)=0,"Placa não cadastrada",IF(U460="","OK",LEFT(U460,LEN(U460)-2))))</f>
        <v/>
      </c>
      <c r="O460" s="19" t="str">
        <f aca="false">IFERROR(INDEX(Veículos!$D$5:$D$54,MATCH(B460,Veículos!$A$5:$A$54,0)),"")</f>
        <v/>
      </c>
      <c r="P460" s="19" t="str">
        <f aca="false">IFERROR(INDEX(Veículos!$E$5:$E$54,MATCH(B460,Veículos!$A$5:$A$54,0)),"")</f>
        <v/>
      </c>
      <c r="Q460" s="19" t="str">
        <f aca="false">IFERROR(INDEX(Veículos!$F$5:$F$54,MATCH(B460,Veículos!$A$5:$A$54,0)),"")</f>
        <v/>
      </c>
      <c r="R460" s="19" t="str">
        <f aca="false">IF(OR(B460="",COUNTIF($B$4:B459,B460)=0),"",LOOKUP(2,1/($B$4:B459=B460),$H$4:H459))</f>
        <v/>
      </c>
      <c r="S460" s="19" t="str">
        <f aca="false">IF(OR(A460="",E460="",J460=""),"",IFERROR(AVERAGEIFS($J$5:$J$504,$E$5:$E$504,E460,$A$5:$A$504,"&gt;="&amp;DATE(YEAR(A460),MONTH(A460),1),$A$5:$A$504,"&lt;="&amp;EOMONTH(A460,0)),""))</f>
        <v/>
      </c>
      <c r="T460" s="19" t="n">
        <f aca="false">IF(K460="",0,F460)</f>
        <v>0</v>
      </c>
      <c r="U460" s="19" t="str">
        <f aca="false">IF(OR(F460="",O460=""),"",IF(F460&gt;O460,"Litros acima do tanque; ",""))&amp;IF(OR(H460="",R460=""),"",IF(H460&lt;=R460,"Odômetro não avançou; ",""))&amp;IF(OR(L460="",P460=""),"",IF(L460&lt;P460,"Consumo abaixo do esperado; ",""))&amp;IF(OR(L460="",Q460=""),"",IF(L460&gt;Q460,"Consumo acima do esperado; ",""))&amp;IF(OR(J460="",S460=""),"",IF(J460&gt;S460*(1+Parâmetros!$B$4),"Preço acima da média do mês; ",""))</f>
        <v/>
      </c>
    </row>
    <row r="461" customFormat="false" ht="15" hidden="false" customHeight="false" outlineLevel="0" collapsed="false">
      <c r="A461" s="11"/>
      <c r="B461" s="10"/>
      <c r="C461" s="10"/>
      <c r="D461" s="10"/>
      <c r="E461" s="10"/>
      <c r="F461" s="12"/>
      <c r="G461" s="12"/>
      <c r="H461" s="13"/>
      <c r="I461" s="10"/>
      <c r="J461" s="14" t="str">
        <f aca="false">IF(OR(F461="",G461="",F461=0),"",G461/F461)</f>
        <v/>
      </c>
      <c r="K461" s="15" t="str">
        <f aca="false">IF(OR(H461="",R461=""),"",IF(H461-R461&lt;=0,"",H461-R461))</f>
        <v/>
      </c>
      <c r="L461" s="16" t="str">
        <f aca="false">IF(OR(K461="",F461="",F461=0),"",K461/F461)</f>
        <v/>
      </c>
      <c r="M461" s="17" t="str">
        <f aca="false">IF(OR(K461="",G461=""),"",G461/K461)</f>
        <v/>
      </c>
      <c r="N461" s="18" t="str">
        <f aca="false">IF(B461="","",IF(COUNTIF(Veículos!$A$5:$A$54,B461)=0,"Placa não cadastrada",IF(U461="","OK",LEFT(U461,LEN(U461)-2))))</f>
        <v/>
      </c>
      <c r="O461" s="19" t="str">
        <f aca="false">IFERROR(INDEX(Veículos!$D$5:$D$54,MATCH(B461,Veículos!$A$5:$A$54,0)),"")</f>
        <v/>
      </c>
      <c r="P461" s="19" t="str">
        <f aca="false">IFERROR(INDEX(Veículos!$E$5:$E$54,MATCH(B461,Veículos!$A$5:$A$54,0)),"")</f>
        <v/>
      </c>
      <c r="Q461" s="19" t="str">
        <f aca="false">IFERROR(INDEX(Veículos!$F$5:$F$54,MATCH(B461,Veículos!$A$5:$A$54,0)),"")</f>
        <v/>
      </c>
      <c r="R461" s="19" t="str">
        <f aca="false">IF(OR(B461="",COUNTIF($B$4:B460,B461)=0),"",LOOKUP(2,1/($B$4:B460=B461),$H$4:H460))</f>
        <v/>
      </c>
      <c r="S461" s="19" t="str">
        <f aca="false">IF(OR(A461="",E461="",J461=""),"",IFERROR(AVERAGEIFS($J$5:$J$504,$E$5:$E$504,E461,$A$5:$A$504,"&gt;="&amp;DATE(YEAR(A461),MONTH(A461),1),$A$5:$A$504,"&lt;="&amp;EOMONTH(A461,0)),""))</f>
        <v/>
      </c>
      <c r="T461" s="19" t="n">
        <f aca="false">IF(K461="",0,F461)</f>
        <v>0</v>
      </c>
      <c r="U461" s="19" t="str">
        <f aca="false">IF(OR(F461="",O461=""),"",IF(F461&gt;O461,"Litros acima do tanque; ",""))&amp;IF(OR(H461="",R461=""),"",IF(H461&lt;=R461,"Odômetro não avançou; ",""))&amp;IF(OR(L461="",P461=""),"",IF(L461&lt;P461,"Consumo abaixo do esperado; ",""))&amp;IF(OR(L461="",Q461=""),"",IF(L461&gt;Q461,"Consumo acima do esperado; ",""))&amp;IF(OR(J461="",S461=""),"",IF(J461&gt;S461*(1+Parâmetros!$B$4),"Preço acima da média do mês; ",""))</f>
        <v/>
      </c>
    </row>
    <row r="462" customFormat="false" ht="15" hidden="false" customHeight="false" outlineLevel="0" collapsed="false">
      <c r="A462" s="11"/>
      <c r="B462" s="10"/>
      <c r="C462" s="10"/>
      <c r="D462" s="10"/>
      <c r="E462" s="10"/>
      <c r="F462" s="12"/>
      <c r="G462" s="12"/>
      <c r="H462" s="13"/>
      <c r="I462" s="10"/>
      <c r="J462" s="14" t="str">
        <f aca="false">IF(OR(F462="",G462="",F462=0),"",G462/F462)</f>
        <v/>
      </c>
      <c r="K462" s="15" t="str">
        <f aca="false">IF(OR(H462="",R462=""),"",IF(H462-R462&lt;=0,"",H462-R462))</f>
        <v/>
      </c>
      <c r="L462" s="16" t="str">
        <f aca="false">IF(OR(K462="",F462="",F462=0),"",K462/F462)</f>
        <v/>
      </c>
      <c r="M462" s="17" t="str">
        <f aca="false">IF(OR(K462="",G462=""),"",G462/K462)</f>
        <v/>
      </c>
      <c r="N462" s="18" t="str">
        <f aca="false">IF(B462="","",IF(COUNTIF(Veículos!$A$5:$A$54,B462)=0,"Placa não cadastrada",IF(U462="","OK",LEFT(U462,LEN(U462)-2))))</f>
        <v/>
      </c>
      <c r="O462" s="19" t="str">
        <f aca="false">IFERROR(INDEX(Veículos!$D$5:$D$54,MATCH(B462,Veículos!$A$5:$A$54,0)),"")</f>
        <v/>
      </c>
      <c r="P462" s="19" t="str">
        <f aca="false">IFERROR(INDEX(Veículos!$E$5:$E$54,MATCH(B462,Veículos!$A$5:$A$54,0)),"")</f>
        <v/>
      </c>
      <c r="Q462" s="19" t="str">
        <f aca="false">IFERROR(INDEX(Veículos!$F$5:$F$54,MATCH(B462,Veículos!$A$5:$A$54,0)),"")</f>
        <v/>
      </c>
      <c r="R462" s="19" t="str">
        <f aca="false">IF(OR(B462="",COUNTIF($B$4:B461,B462)=0),"",LOOKUP(2,1/($B$4:B461=B462),$H$4:H461))</f>
        <v/>
      </c>
      <c r="S462" s="19" t="str">
        <f aca="false">IF(OR(A462="",E462="",J462=""),"",IFERROR(AVERAGEIFS($J$5:$J$504,$E$5:$E$504,E462,$A$5:$A$504,"&gt;="&amp;DATE(YEAR(A462),MONTH(A462),1),$A$5:$A$504,"&lt;="&amp;EOMONTH(A462,0)),""))</f>
        <v/>
      </c>
      <c r="T462" s="19" t="n">
        <f aca="false">IF(K462="",0,F462)</f>
        <v>0</v>
      </c>
      <c r="U462" s="19" t="str">
        <f aca="false">IF(OR(F462="",O462=""),"",IF(F462&gt;O462,"Litros acima do tanque; ",""))&amp;IF(OR(H462="",R462=""),"",IF(H462&lt;=R462,"Odômetro não avançou; ",""))&amp;IF(OR(L462="",P462=""),"",IF(L462&lt;P462,"Consumo abaixo do esperado; ",""))&amp;IF(OR(L462="",Q462=""),"",IF(L462&gt;Q462,"Consumo acima do esperado; ",""))&amp;IF(OR(J462="",S462=""),"",IF(J462&gt;S462*(1+Parâmetros!$B$4),"Preço acima da média do mês; ",""))</f>
        <v/>
      </c>
    </row>
    <row r="463" customFormat="false" ht="15" hidden="false" customHeight="false" outlineLevel="0" collapsed="false">
      <c r="A463" s="11"/>
      <c r="B463" s="10"/>
      <c r="C463" s="10"/>
      <c r="D463" s="10"/>
      <c r="E463" s="10"/>
      <c r="F463" s="12"/>
      <c r="G463" s="12"/>
      <c r="H463" s="13"/>
      <c r="I463" s="10"/>
      <c r="J463" s="14" t="str">
        <f aca="false">IF(OR(F463="",G463="",F463=0),"",G463/F463)</f>
        <v/>
      </c>
      <c r="K463" s="15" t="str">
        <f aca="false">IF(OR(H463="",R463=""),"",IF(H463-R463&lt;=0,"",H463-R463))</f>
        <v/>
      </c>
      <c r="L463" s="16" t="str">
        <f aca="false">IF(OR(K463="",F463="",F463=0),"",K463/F463)</f>
        <v/>
      </c>
      <c r="M463" s="17" t="str">
        <f aca="false">IF(OR(K463="",G463=""),"",G463/K463)</f>
        <v/>
      </c>
      <c r="N463" s="18" t="str">
        <f aca="false">IF(B463="","",IF(COUNTIF(Veículos!$A$5:$A$54,B463)=0,"Placa não cadastrada",IF(U463="","OK",LEFT(U463,LEN(U463)-2))))</f>
        <v/>
      </c>
      <c r="O463" s="19" t="str">
        <f aca="false">IFERROR(INDEX(Veículos!$D$5:$D$54,MATCH(B463,Veículos!$A$5:$A$54,0)),"")</f>
        <v/>
      </c>
      <c r="P463" s="19" t="str">
        <f aca="false">IFERROR(INDEX(Veículos!$E$5:$E$54,MATCH(B463,Veículos!$A$5:$A$54,0)),"")</f>
        <v/>
      </c>
      <c r="Q463" s="19" t="str">
        <f aca="false">IFERROR(INDEX(Veículos!$F$5:$F$54,MATCH(B463,Veículos!$A$5:$A$54,0)),"")</f>
        <v/>
      </c>
      <c r="R463" s="19" t="str">
        <f aca="false">IF(OR(B463="",COUNTIF($B$4:B462,B463)=0),"",LOOKUP(2,1/($B$4:B462=B463),$H$4:H462))</f>
        <v/>
      </c>
      <c r="S463" s="19" t="str">
        <f aca="false">IF(OR(A463="",E463="",J463=""),"",IFERROR(AVERAGEIFS($J$5:$J$504,$E$5:$E$504,E463,$A$5:$A$504,"&gt;="&amp;DATE(YEAR(A463),MONTH(A463),1),$A$5:$A$504,"&lt;="&amp;EOMONTH(A463,0)),""))</f>
        <v/>
      </c>
      <c r="T463" s="19" t="n">
        <f aca="false">IF(K463="",0,F463)</f>
        <v>0</v>
      </c>
      <c r="U463" s="19" t="str">
        <f aca="false">IF(OR(F463="",O463=""),"",IF(F463&gt;O463,"Litros acima do tanque; ",""))&amp;IF(OR(H463="",R463=""),"",IF(H463&lt;=R463,"Odômetro não avançou; ",""))&amp;IF(OR(L463="",P463=""),"",IF(L463&lt;P463,"Consumo abaixo do esperado; ",""))&amp;IF(OR(L463="",Q463=""),"",IF(L463&gt;Q463,"Consumo acima do esperado; ",""))&amp;IF(OR(J463="",S463=""),"",IF(J463&gt;S463*(1+Parâmetros!$B$4),"Preço acima da média do mês; ",""))</f>
        <v/>
      </c>
    </row>
    <row r="464" customFormat="false" ht="15" hidden="false" customHeight="false" outlineLevel="0" collapsed="false">
      <c r="A464" s="11"/>
      <c r="B464" s="10"/>
      <c r="C464" s="10"/>
      <c r="D464" s="10"/>
      <c r="E464" s="10"/>
      <c r="F464" s="12"/>
      <c r="G464" s="12"/>
      <c r="H464" s="13"/>
      <c r="I464" s="10"/>
      <c r="J464" s="14" t="str">
        <f aca="false">IF(OR(F464="",G464="",F464=0),"",G464/F464)</f>
        <v/>
      </c>
      <c r="K464" s="15" t="str">
        <f aca="false">IF(OR(H464="",R464=""),"",IF(H464-R464&lt;=0,"",H464-R464))</f>
        <v/>
      </c>
      <c r="L464" s="16" t="str">
        <f aca="false">IF(OR(K464="",F464="",F464=0),"",K464/F464)</f>
        <v/>
      </c>
      <c r="M464" s="17" t="str">
        <f aca="false">IF(OR(K464="",G464=""),"",G464/K464)</f>
        <v/>
      </c>
      <c r="N464" s="18" t="str">
        <f aca="false">IF(B464="","",IF(COUNTIF(Veículos!$A$5:$A$54,B464)=0,"Placa não cadastrada",IF(U464="","OK",LEFT(U464,LEN(U464)-2))))</f>
        <v/>
      </c>
      <c r="O464" s="19" t="str">
        <f aca="false">IFERROR(INDEX(Veículos!$D$5:$D$54,MATCH(B464,Veículos!$A$5:$A$54,0)),"")</f>
        <v/>
      </c>
      <c r="P464" s="19" t="str">
        <f aca="false">IFERROR(INDEX(Veículos!$E$5:$E$54,MATCH(B464,Veículos!$A$5:$A$54,0)),"")</f>
        <v/>
      </c>
      <c r="Q464" s="19" t="str">
        <f aca="false">IFERROR(INDEX(Veículos!$F$5:$F$54,MATCH(B464,Veículos!$A$5:$A$54,0)),"")</f>
        <v/>
      </c>
      <c r="R464" s="19" t="str">
        <f aca="false">IF(OR(B464="",COUNTIF($B$4:B463,B464)=0),"",LOOKUP(2,1/($B$4:B463=B464),$H$4:H463))</f>
        <v/>
      </c>
      <c r="S464" s="19" t="str">
        <f aca="false">IF(OR(A464="",E464="",J464=""),"",IFERROR(AVERAGEIFS($J$5:$J$504,$E$5:$E$504,E464,$A$5:$A$504,"&gt;="&amp;DATE(YEAR(A464),MONTH(A464),1),$A$5:$A$504,"&lt;="&amp;EOMONTH(A464,0)),""))</f>
        <v/>
      </c>
      <c r="T464" s="19" t="n">
        <f aca="false">IF(K464="",0,F464)</f>
        <v>0</v>
      </c>
      <c r="U464" s="19" t="str">
        <f aca="false">IF(OR(F464="",O464=""),"",IF(F464&gt;O464,"Litros acima do tanque; ",""))&amp;IF(OR(H464="",R464=""),"",IF(H464&lt;=R464,"Odômetro não avançou; ",""))&amp;IF(OR(L464="",P464=""),"",IF(L464&lt;P464,"Consumo abaixo do esperado; ",""))&amp;IF(OR(L464="",Q464=""),"",IF(L464&gt;Q464,"Consumo acima do esperado; ",""))&amp;IF(OR(J464="",S464=""),"",IF(J464&gt;S464*(1+Parâmetros!$B$4),"Preço acima da média do mês; ",""))</f>
        <v/>
      </c>
    </row>
    <row r="465" customFormat="false" ht="15" hidden="false" customHeight="false" outlineLevel="0" collapsed="false">
      <c r="A465" s="11"/>
      <c r="B465" s="10"/>
      <c r="C465" s="10"/>
      <c r="D465" s="10"/>
      <c r="E465" s="10"/>
      <c r="F465" s="12"/>
      <c r="G465" s="12"/>
      <c r="H465" s="13"/>
      <c r="I465" s="10"/>
      <c r="J465" s="14" t="str">
        <f aca="false">IF(OR(F465="",G465="",F465=0),"",G465/F465)</f>
        <v/>
      </c>
      <c r="K465" s="15" t="str">
        <f aca="false">IF(OR(H465="",R465=""),"",IF(H465-R465&lt;=0,"",H465-R465))</f>
        <v/>
      </c>
      <c r="L465" s="16" t="str">
        <f aca="false">IF(OR(K465="",F465="",F465=0),"",K465/F465)</f>
        <v/>
      </c>
      <c r="M465" s="17" t="str">
        <f aca="false">IF(OR(K465="",G465=""),"",G465/K465)</f>
        <v/>
      </c>
      <c r="N465" s="18" t="str">
        <f aca="false">IF(B465="","",IF(COUNTIF(Veículos!$A$5:$A$54,B465)=0,"Placa não cadastrada",IF(U465="","OK",LEFT(U465,LEN(U465)-2))))</f>
        <v/>
      </c>
      <c r="O465" s="19" t="str">
        <f aca="false">IFERROR(INDEX(Veículos!$D$5:$D$54,MATCH(B465,Veículos!$A$5:$A$54,0)),"")</f>
        <v/>
      </c>
      <c r="P465" s="19" t="str">
        <f aca="false">IFERROR(INDEX(Veículos!$E$5:$E$54,MATCH(B465,Veículos!$A$5:$A$54,0)),"")</f>
        <v/>
      </c>
      <c r="Q465" s="19" t="str">
        <f aca="false">IFERROR(INDEX(Veículos!$F$5:$F$54,MATCH(B465,Veículos!$A$5:$A$54,0)),"")</f>
        <v/>
      </c>
      <c r="R465" s="19" t="str">
        <f aca="false">IF(OR(B465="",COUNTIF($B$4:B464,B465)=0),"",LOOKUP(2,1/($B$4:B464=B465),$H$4:H464))</f>
        <v/>
      </c>
      <c r="S465" s="19" t="str">
        <f aca="false">IF(OR(A465="",E465="",J465=""),"",IFERROR(AVERAGEIFS($J$5:$J$504,$E$5:$E$504,E465,$A$5:$A$504,"&gt;="&amp;DATE(YEAR(A465),MONTH(A465),1),$A$5:$A$504,"&lt;="&amp;EOMONTH(A465,0)),""))</f>
        <v/>
      </c>
      <c r="T465" s="19" t="n">
        <f aca="false">IF(K465="",0,F465)</f>
        <v>0</v>
      </c>
      <c r="U465" s="19" t="str">
        <f aca="false">IF(OR(F465="",O465=""),"",IF(F465&gt;O465,"Litros acima do tanque; ",""))&amp;IF(OR(H465="",R465=""),"",IF(H465&lt;=R465,"Odômetro não avançou; ",""))&amp;IF(OR(L465="",P465=""),"",IF(L465&lt;P465,"Consumo abaixo do esperado; ",""))&amp;IF(OR(L465="",Q465=""),"",IF(L465&gt;Q465,"Consumo acima do esperado; ",""))&amp;IF(OR(J465="",S465=""),"",IF(J465&gt;S465*(1+Parâmetros!$B$4),"Preço acima da média do mês; ",""))</f>
        <v/>
      </c>
    </row>
    <row r="466" customFormat="false" ht="15" hidden="false" customHeight="false" outlineLevel="0" collapsed="false">
      <c r="A466" s="11"/>
      <c r="B466" s="10"/>
      <c r="C466" s="10"/>
      <c r="D466" s="10"/>
      <c r="E466" s="10"/>
      <c r="F466" s="12"/>
      <c r="G466" s="12"/>
      <c r="H466" s="13"/>
      <c r="I466" s="10"/>
      <c r="J466" s="14" t="str">
        <f aca="false">IF(OR(F466="",G466="",F466=0),"",G466/F466)</f>
        <v/>
      </c>
      <c r="K466" s="15" t="str">
        <f aca="false">IF(OR(H466="",R466=""),"",IF(H466-R466&lt;=0,"",H466-R466))</f>
        <v/>
      </c>
      <c r="L466" s="16" t="str">
        <f aca="false">IF(OR(K466="",F466="",F466=0),"",K466/F466)</f>
        <v/>
      </c>
      <c r="M466" s="17" t="str">
        <f aca="false">IF(OR(K466="",G466=""),"",G466/K466)</f>
        <v/>
      </c>
      <c r="N466" s="18" t="str">
        <f aca="false">IF(B466="","",IF(COUNTIF(Veículos!$A$5:$A$54,B466)=0,"Placa não cadastrada",IF(U466="","OK",LEFT(U466,LEN(U466)-2))))</f>
        <v/>
      </c>
      <c r="O466" s="19" t="str">
        <f aca="false">IFERROR(INDEX(Veículos!$D$5:$D$54,MATCH(B466,Veículos!$A$5:$A$54,0)),"")</f>
        <v/>
      </c>
      <c r="P466" s="19" t="str">
        <f aca="false">IFERROR(INDEX(Veículos!$E$5:$E$54,MATCH(B466,Veículos!$A$5:$A$54,0)),"")</f>
        <v/>
      </c>
      <c r="Q466" s="19" t="str">
        <f aca="false">IFERROR(INDEX(Veículos!$F$5:$F$54,MATCH(B466,Veículos!$A$5:$A$54,0)),"")</f>
        <v/>
      </c>
      <c r="R466" s="19" t="str">
        <f aca="false">IF(OR(B466="",COUNTIF($B$4:B465,B466)=0),"",LOOKUP(2,1/($B$4:B465=B466),$H$4:H465))</f>
        <v/>
      </c>
      <c r="S466" s="19" t="str">
        <f aca="false">IF(OR(A466="",E466="",J466=""),"",IFERROR(AVERAGEIFS($J$5:$J$504,$E$5:$E$504,E466,$A$5:$A$504,"&gt;="&amp;DATE(YEAR(A466),MONTH(A466),1),$A$5:$A$504,"&lt;="&amp;EOMONTH(A466,0)),""))</f>
        <v/>
      </c>
      <c r="T466" s="19" t="n">
        <f aca="false">IF(K466="",0,F466)</f>
        <v>0</v>
      </c>
      <c r="U466" s="19" t="str">
        <f aca="false">IF(OR(F466="",O466=""),"",IF(F466&gt;O466,"Litros acima do tanque; ",""))&amp;IF(OR(H466="",R466=""),"",IF(H466&lt;=R466,"Odômetro não avançou; ",""))&amp;IF(OR(L466="",P466=""),"",IF(L466&lt;P466,"Consumo abaixo do esperado; ",""))&amp;IF(OR(L466="",Q466=""),"",IF(L466&gt;Q466,"Consumo acima do esperado; ",""))&amp;IF(OR(J466="",S466=""),"",IF(J466&gt;S466*(1+Parâmetros!$B$4),"Preço acima da média do mês; ",""))</f>
        <v/>
      </c>
    </row>
    <row r="467" customFormat="false" ht="15" hidden="false" customHeight="false" outlineLevel="0" collapsed="false">
      <c r="A467" s="11"/>
      <c r="B467" s="10"/>
      <c r="C467" s="10"/>
      <c r="D467" s="10"/>
      <c r="E467" s="10"/>
      <c r="F467" s="12"/>
      <c r="G467" s="12"/>
      <c r="H467" s="13"/>
      <c r="I467" s="10"/>
      <c r="J467" s="14" t="str">
        <f aca="false">IF(OR(F467="",G467="",F467=0),"",G467/F467)</f>
        <v/>
      </c>
      <c r="K467" s="15" t="str">
        <f aca="false">IF(OR(H467="",R467=""),"",IF(H467-R467&lt;=0,"",H467-R467))</f>
        <v/>
      </c>
      <c r="L467" s="16" t="str">
        <f aca="false">IF(OR(K467="",F467="",F467=0),"",K467/F467)</f>
        <v/>
      </c>
      <c r="M467" s="17" t="str">
        <f aca="false">IF(OR(K467="",G467=""),"",G467/K467)</f>
        <v/>
      </c>
      <c r="N467" s="18" t="str">
        <f aca="false">IF(B467="","",IF(COUNTIF(Veículos!$A$5:$A$54,B467)=0,"Placa não cadastrada",IF(U467="","OK",LEFT(U467,LEN(U467)-2))))</f>
        <v/>
      </c>
      <c r="O467" s="19" t="str">
        <f aca="false">IFERROR(INDEX(Veículos!$D$5:$D$54,MATCH(B467,Veículos!$A$5:$A$54,0)),"")</f>
        <v/>
      </c>
      <c r="P467" s="19" t="str">
        <f aca="false">IFERROR(INDEX(Veículos!$E$5:$E$54,MATCH(B467,Veículos!$A$5:$A$54,0)),"")</f>
        <v/>
      </c>
      <c r="Q467" s="19" t="str">
        <f aca="false">IFERROR(INDEX(Veículos!$F$5:$F$54,MATCH(B467,Veículos!$A$5:$A$54,0)),"")</f>
        <v/>
      </c>
      <c r="R467" s="19" t="str">
        <f aca="false">IF(OR(B467="",COUNTIF($B$4:B466,B467)=0),"",LOOKUP(2,1/($B$4:B466=B467),$H$4:H466))</f>
        <v/>
      </c>
      <c r="S467" s="19" t="str">
        <f aca="false">IF(OR(A467="",E467="",J467=""),"",IFERROR(AVERAGEIFS($J$5:$J$504,$E$5:$E$504,E467,$A$5:$A$504,"&gt;="&amp;DATE(YEAR(A467),MONTH(A467),1),$A$5:$A$504,"&lt;="&amp;EOMONTH(A467,0)),""))</f>
        <v/>
      </c>
      <c r="T467" s="19" t="n">
        <f aca="false">IF(K467="",0,F467)</f>
        <v>0</v>
      </c>
      <c r="U467" s="19" t="str">
        <f aca="false">IF(OR(F467="",O467=""),"",IF(F467&gt;O467,"Litros acima do tanque; ",""))&amp;IF(OR(H467="",R467=""),"",IF(H467&lt;=R467,"Odômetro não avançou; ",""))&amp;IF(OR(L467="",P467=""),"",IF(L467&lt;P467,"Consumo abaixo do esperado; ",""))&amp;IF(OR(L467="",Q467=""),"",IF(L467&gt;Q467,"Consumo acima do esperado; ",""))&amp;IF(OR(J467="",S467=""),"",IF(J467&gt;S467*(1+Parâmetros!$B$4),"Preço acima da média do mês; ",""))</f>
        <v/>
      </c>
    </row>
    <row r="468" customFormat="false" ht="15" hidden="false" customHeight="false" outlineLevel="0" collapsed="false">
      <c r="A468" s="11"/>
      <c r="B468" s="10"/>
      <c r="C468" s="10"/>
      <c r="D468" s="10"/>
      <c r="E468" s="10"/>
      <c r="F468" s="12"/>
      <c r="G468" s="12"/>
      <c r="H468" s="13"/>
      <c r="I468" s="10"/>
      <c r="J468" s="14" t="str">
        <f aca="false">IF(OR(F468="",G468="",F468=0),"",G468/F468)</f>
        <v/>
      </c>
      <c r="K468" s="15" t="str">
        <f aca="false">IF(OR(H468="",R468=""),"",IF(H468-R468&lt;=0,"",H468-R468))</f>
        <v/>
      </c>
      <c r="L468" s="16" t="str">
        <f aca="false">IF(OR(K468="",F468="",F468=0),"",K468/F468)</f>
        <v/>
      </c>
      <c r="M468" s="17" t="str">
        <f aca="false">IF(OR(K468="",G468=""),"",G468/K468)</f>
        <v/>
      </c>
      <c r="N468" s="18" t="str">
        <f aca="false">IF(B468="","",IF(COUNTIF(Veículos!$A$5:$A$54,B468)=0,"Placa não cadastrada",IF(U468="","OK",LEFT(U468,LEN(U468)-2))))</f>
        <v/>
      </c>
      <c r="O468" s="19" t="str">
        <f aca="false">IFERROR(INDEX(Veículos!$D$5:$D$54,MATCH(B468,Veículos!$A$5:$A$54,0)),"")</f>
        <v/>
      </c>
      <c r="P468" s="19" t="str">
        <f aca="false">IFERROR(INDEX(Veículos!$E$5:$E$54,MATCH(B468,Veículos!$A$5:$A$54,0)),"")</f>
        <v/>
      </c>
      <c r="Q468" s="19" t="str">
        <f aca="false">IFERROR(INDEX(Veículos!$F$5:$F$54,MATCH(B468,Veículos!$A$5:$A$54,0)),"")</f>
        <v/>
      </c>
      <c r="R468" s="19" t="str">
        <f aca="false">IF(OR(B468="",COUNTIF($B$4:B467,B468)=0),"",LOOKUP(2,1/($B$4:B467=B468),$H$4:H467))</f>
        <v/>
      </c>
      <c r="S468" s="19" t="str">
        <f aca="false">IF(OR(A468="",E468="",J468=""),"",IFERROR(AVERAGEIFS($J$5:$J$504,$E$5:$E$504,E468,$A$5:$A$504,"&gt;="&amp;DATE(YEAR(A468),MONTH(A468),1),$A$5:$A$504,"&lt;="&amp;EOMONTH(A468,0)),""))</f>
        <v/>
      </c>
      <c r="T468" s="19" t="n">
        <f aca="false">IF(K468="",0,F468)</f>
        <v>0</v>
      </c>
      <c r="U468" s="19" t="str">
        <f aca="false">IF(OR(F468="",O468=""),"",IF(F468&gt;O468,"Litros acima do tanque; ",""))&amp;IF(OR(H468="",R468=""),"",IF(H468&lt;=R468,"Odômetro não avançou; ",""))&amp;IF(OR(L468="",P468=""),"",IF(L468&lt;P468,"Consumo abaixo do esperado; ",""))&amp;IF(OR(L468="",Q468=""),"",IF(L468&gt;Q468,"Consumo acima do esperado; ",""))&amp;IF(OR(J468="",S468=""),"",IF(J468&gt;S468*(1+Parâmetros!$B$4),"Preço acima da média do mês; ",""))</f>
        <v/>
      </c>
    </row>
    <row r="469" customFormat="false" ht="15" hidden="false" customHeight="false" outlineLevel="0" collapsed="false">
      <c r="A469" s="11"/>
      <c r="B469" s="10"/>
      <c r="C469" s="10"/>
      <c r="D469" s="10"/>
      <c r="E469" s="10"/>
      <c r="F469" s="12"/>
      <c r="G469" s="12"/>
      <c r="H469" s="13"/>
      <c r="I469" s="10"/>
      <c r="J469" s="14" t="str">
        <f aca="false">IF(OR(F469="",G469="",F469=0),"",G469/F469)</f>
        <v/>
      </c>
      <c r="K469" s="15" t="str">
        <f aca="false">IF(OR(H469="",R469=""),"",IF(H469-R469&lt;=0,"",H469-R469))</f>
        <v/>
      </c>
      <c r="L469" s="16" t="str">
        <f aca="false">IF(OR(K469="",F469="",F469=0),"",K469/F469)</f>
        <v/>
      </c>
      <c r="M469" s="17" t="str">
        <f aca="false">IF(OR(K469="",G469=""),"",G469/K469)</f>
        <v/>
      </c>
      <c r="N469" s="18" t="str">
        <f aca="false">IF(B469="","",IF(COUNTIF(Veículos!$A$5:$A$54,B469)=0,"Placa não cadastrada",IF(U469="","OK",LEFT(U469,LEN(U469)-2))))</f>
        <v/>
      </c>
      <c r="O469" s="19" t="str">
        <f aca="false">IFERROR(INDEX(Veículos!$D$5:$D$54,MATCH(B469,Veículos!$A$5:$A$54,0)),"")</f>
        <v/>
      </c>
      <c r="P469" s="19" t="str">
        <f aca="false">IFERROR(INDEX(Veículos!$E$5:$E$54,MATCH(B469,Veículos!$A$5:$A$54,0)),"")</f>
        <v/>
      </c>
      <c r="Q469" s="19" t="str">
        <f aca="false">IFERROR(INDEX(Veículos!$F$5:$F$54,MATCH(B469,Veículos!$A$5:$A$54,0)),"")</f>
        <v/>
      </c>
      <c r="R469" s="19" t="str">
        <f aca="false">IF(OR(B469="",COUNTIF($B$4:B468,B469)=0),"",LOOKUP(2,1/($B$4:B468=B469),$H$4:H468))</f>
        <v/>
      </c>
      <c r="S469" s="19" t="str">
        <f aca="false">IF(OR(A469="",E469="",J469=""),"",IFERROR(AVERAGEIFS($J$5:$J$504,$E$5:$E$504,E469,$A$5:$A$504,"&gt;="&amp;DATE(YEAR(A469),MONTH(A469),1),$A$5:$A$504,"&lt;="&amp;EOMONTH(A469,0)),""))</f>
        <v/>
      </c>
      <c r="T469" s="19" t="n">
        <f aca="false">IF(K469="",0,F469)</f>
        <v>0</v>
      </c>
      <c r="U469" s="19" t="str">
        <f aca="false">IF(OR(F469="",O469=""),"",IF(F469&gt;O469,"Litros acima do tanque; ",""))&amp;IF(OR(H469="",R469=""),"",IF(H469&lt;=R469,"Odômetro não avançou; ",""))&amp;IF(OR(L469="",P469=""),"",IF(L469&lt;P469,"Consumo abaixo do esperado; ",""))&amp;IF(OR(L469="",Q469=""),"",IF(L469&gt;Q469,"Consumo acima do esperado; ",""))&amp;IF(OR(J469="",S469=""),"",IF(J469&gt;S469*(1+Parâmetros!$B$4),"Preço acima da média do mês; ",""))</f>
        <v/>
      </c>
    </row>
    <row r="470" customFormat="false" ht="15" hidden="false" customHeight="false" outlineLevel="0" collapsed="false">
      <c r="A470" s="11"/>
      <c r="B470" s="10"/>
      <c r="C470" s="10"/>
      <c r="D470" s="10"/>
      <c r="E470" s="10"/>
      <c r="F470" s="12"/>
      <c r="G470" s="12"/>
      <c r="H470" s="13"/>
      <c r="I470" s="10"/>
      <c r="J470" s="14" t="str">
        <f aca="false">IF(OR(F470="",G470="",F470=0),"",G470/F470)</f>
        <v/>
      </c>
      <c r="K470" s="15" t="str">
        <f aca="false">IF(OR(H470="",R470=""),"",IF(H470-R470&lt;=0,"",H470-R470))</f>
        <v/>
      </c>
      <c r="L470" s="16" t="str">
        <f aca="false">IF(OR(K470="",F470="",F470=0),"",K470/F470)</f>
        <v/>
      </c>
      <c r="M470" s="17" t="str">
        <f aca="false">IF(OR(K470="",G470=""),"",G470/K470)</f>
        <v/>
      </c>
      <c r="N470" s="18" t="str">
        <f aca="false">IF(B470="","",IF(COUNTIF(Veículos!$A$5:$A$54,B470)=0,"Placa não cadastrada",IF(U470="","OK",LEFT(U470,LEN(U470)-2))))</f>
        <v/>
      </c>
      <c r="O470" s="19" t="str">
        <f aca="false">IFERROR(INDEX(Veículos!$D$5:$D$54,MATCH(B470,Veículos!$A$5:$A$54,0)),"")</f>
        <v/>
      </c>
      <c r="P470" s="19" t="str">
        <f aca="false">IFERROR(INDEX(Veículos!$E$5:$E$54,MATCH(B470,Veículos!$A$5:$A$54,0)),"")</f>
        <v/>
      </c>
      <c r="Q470" s="19" t="str">
        <f aca="false">IFERROR(INDEX(Veículos!$F$5:$F$54,MATCH(B470,Veículos!$A$5:$A$54,0)),"")</f>
        <v/>
      </c>
      <c r="R470" s="19" t="str">
        <f aca="false">IF(OR(B470="",COUNTIF($B$4:B469,B470)=0),"",LOOKUP(2,1/($B$4:B469=B470),$H$4:H469))</f>
        <v/>
      </c>
      <c r="S470" s="19" t="str">
        <f aca="false">IF(OR(A470="",E470="",J470=""),"",IFERROR(AVERAGEIFS($J$5:$J$504,$E$5:$E$504,E470,$A$5:$A$504,"&gt;="&amp;DATE(YEAR(A470),MONTH(A470),1),$A$5:$A$504,"&lt;="&amp;EOMONTH(A470,0)),""))</f>
        <v/>
      </c>
      <c r="T470" s="19" t="n">
        <f aca="false">IF(K470="",0,F470)</f>
        <v>0</v>
      </c>
      <c r="U470" s="19" t="str">
        <f aca="false">IF(OR(F470="",O470=""),"",IF(F470&gt;O470,"Litros acima do tanque; ",""))&amp;IF(OR(H470="",R470=""),"",IF(H470&lt;=R470,"Odômetro não avançou; ",""))&amp;IF(OR(L470="",P470=""),"",IF(L470&lt;P470,"Consumo abaixo do esperado; ",""))&amp;IF(OR(L470="",Q470=""),"",IF(L470&gt;Q470,"Consumo acima do esperado; ",""))&amp;IF(OR(J470="",S470=""),"",IF(J470&gt;S470*(1+Parâmetros!$B$4),"Preço acima da média do mês; ",""))</f>
        <v/>
      </c>
    </row>
    <row r="471" customFormat="false" ht="15" hidden="false" customHeight="false" outlineLevel="0" collapsed="false">
      <c r="A471" s="11"/>
      <c r="B471" s="10"/>
      <c r="C471" s="10"/>
      <c r="D471" s="10"/>
      <c r="E471" s="10"/>
      <c r="F471" s="12"/>
      <c r="G471" s="12"/>
      <c r="H471" s="13"/>
      <c r="I471" s="10"/>
      <c r="J471" s="14" t="str">
        <f aca="false">IF(OR(F471="",G471="",F471=0),"",G471/F471)</f>
        <v/>
      </c>
      <c r="K471" s="15" t="str">
        <f aca="false">IF(OR(H471="",R471=""),"",IF(H471-R471&lt;=0,"",H471-R471))</f>
        <v/>
      </c>
      <c r="L471" s="16" t="str">
        <f aca="false">IF(OR(K471="",F471="",F471=0),"",K471/F471)</f>
        <v/>
      </c>
      <c r="M471" s="17" t="str">
        <f aca="false">IF(OR(K471="",G471=""),"",G471/K471)</f>
        <v/>
      </c>
      <c r="N471" s="18" t="str">
        <f aca="false">IF(B471="","",IF(COUNTIF(Veículos!$A$5:$A$54,B471)=0,"Placa não cadastrada",IF(U471="","OK",LEFT(U471,LEN(U471)-2))))</f>
        <v/>
      </c>
      <c r="O471" s="19" t="str">
        <f aca="false">IFERROR(INDEX(Veículos!$D$5:$D$54,MATCH(B471,Veículos!$A$5:$A$54,0)),"")</f>
        <v/>
      </c>
      <c r="P471" s="19" t="str">
        <f aca="false">IFERROR(INDEX(Veículos!$E$5:$E$54,MATCH(B471,Veículos!$A$5:$A$54,0)),"")</f>
        <v/>
      </c>
      <c r="Q471" s="19" t="str">
        <f aca="false">IFERROR(INDEX(Veículos!$F$5:$F$54,MATCH(B471,Veículos!$A$5:$A$54,0)),"")</f>
        <v/>
      </c>
      <c r="R471" s="19" t="str">
        <f aca="false">IF(OR(B471="",COUNTIF($B$4:B470,B471)=0),"",LOOKUP(2,1/($B$4:B470=B471),$H$4:H470))</f>
        <v/>
      </c>
      <c r="S471" s="19" t="str">
        <f aca="false">IF(OR(A471="",E471="",J471=""),"",IFERROR(AVERAGEIFS($J$5:$J$504,$E$5:$E$504,E471,$A$5:$A$504,"&gt;="&amp;DATE(YEAR(A471),MONTH(A471),1),$A$5:$A$504,"&lt;="&amp;EOMONTH(A471,0)),""))</f>
        <v/>
      </c>
      <c r="T471" s="19" t="n">
        <f aca="false">IF(K471="",0,F471)</f>
        <v>0</v>
      </c>
      <c r="U471" s="19" t="str">
        <f aca="false">IF(OR(F471="",O471=""),"",IF(F471&gt;O471,"Litros acima do tanque; ",""))&amp;IF(OR(H471="",R471=""),"",IF(H471&lt;=R471,"Odômetro não avançou; ",""))&amp;IF(OR(L471="",P471=""),"",IF(L471&lt;P471,"Consumo abaixo do esperado; ",""))&amp;IF(OR(L471="",Q471=""),"",IF(L471&gt;Q471,"Consumo acima do esperado; ",""))&amp;IF(OR(J471="",S471=""),"",IF(J471&gt;S471*(1+Parâmetros!$B$4),"Preço acima da média do mês; ",""))</f>
        <v/>
      </c>
    </row>
    <row r="472" customFormat="false" ht="15" hidden="false" customHeight="false" outlineLevel="0" collapsed="false">
      <c r="A472" s="11"/>
      <c r="B472" s="10"/>
      <c r="C472" s="10"/>
      <c r="D472" s="10"/>
      <c r="E472" s="10"/>
      <c r="F472" s="12"/>
      <c r="G472" s="12"/>
      <c r="H472" s="13"/>
      <c r="I472" s="10"/>
      <c r="J472" s="14" t="str">
        <f aca="false">IF(OR(F472="",G472="",F472=0),"",G472/F472)</f>
        <v/>
      </c>
      <c r="K472" s="15" t="str">
        <f aca="false">IF(OR(H472="",R472=""),"",IF(H472-R472&lt;=0,"",H472-R472))</f>
        <v/>
      </c>
      <c r="L472" s="16" t="str">
        <f aca="false">IF(OR(K472="",F472="",F472=0),"",K472/F472)</f>
        <v/>
      </c>
      <c r="M472" s="17" t="str">
        <f aca="false">IF(OR(K472="",G472=""),"",G472/K472)</f>
        <v/>
      </c>
      <c r="N472" s="18" t="str">
        <f aca="false">IF(B472="","",IF(COUNTIF(Veículos!$A$5:$A$54,B472)=0,"Placa não cadastrada",IF(U472="","OK",LEFT(U472,LEN(U472)-2))))</f>
        <v/>
      </c>
      <c r="O472" s="19" t="str">
        <f aca="false">IFERROR(INDEX(Veículos!$D$5:$D$54,MATCH(B472,Veículos!$A$5:$A$54,0)),"")</f>
        <v/>
      </c>
      <c r="P472" s="19" t="str">
        <f aca="false">IFERROR(INDEX(Veículos!$E$5:$E$54,MATCH(B472,Veículos!$A$5:$A$54,0)),"")</f>
        <v/>
      </c>
      <c r="Q472" s="19" t="str">
        <f aca="false">IFERROR(INDEX(Veículos!$F$5:$F$54,MATCH(B472,Veículos!$A$5:$A$54,0)),"")</f>
        <v/>
      </c>
      <c r="R472" s="19" t="str">
        <f aca="false">IF(OR(B472="",COUNTIF($B$4:B471,B472)=0),"",LOOKUP(2,1/($B$4:B471=B472),$H$4:H471))</f>
        <v/>
      </c>
      <c r="S472" s="19" t="str">
        <f aca="false">IF(OR(A472="",E472="",J472=""),"",IFERROR(AVERAGEIFS($J$5:$J$504,$E$5:$E$504,E472,$A$5:$A$504,"&gt;="&amp;DATE(YEAR(A472),MONTH(A472),1),$A$5:$A$504,"&lt;="&amp;EOMONTH(A472,0)),""))</f>
        <v/>
      </c>
      <c r="T472" s="19" t="n">
        <f aca="false">IF(K472="",0,F472)</f>
        <v>0</v>
      </c>
      <c r="U472" s="19" t="str">
        <f aca="false">IF(OR(F472="",O472=""),"",IF(F472&gt;O472,"Litros acima do tanque; ",""))&amp;IF(OR(H472="",R472=""),"",IF(H472&lt;=R472,"Odômetro não avançou; ",""))&amp;IF(OR(L472="",P472=""),"",IF(L472&lt;P472,"Consumo abaixo do esperado; ",""))&amp;IF(OR(L472="",Q472=""),"",IF(L472&gt;Q472,"Consumo acima do esperado; ",""))&amp;IF(OR(J472="",S472=""),"",IF(J472&gt;S472*(1+Parâmetros!$B$4),"Preço acima da média do mês; ",""))</f>
        <v/>
      </c>
    </row>
    <row r="473" customFormat="false" ht="15" hidden="false" customHeight="false" outlineLevel="0" collapsed="false">
      <c r="A473" s="11"/>
      <c r="B473" s="10"/>
      <c r="C473" s="10"/>
      <c r="D473" s="10"/>
      <c r="E473" s="10"/>
      <c r="F473" s="12"/>
      <c r="G473" s="12"/>
      <c r="H473" s="13"/>
      <c r="I473" s="10"/>
      <c r="J473" s="14" t="str">
        <f aca="false">IF(OR(F473="",G473="",F473=0),"",G473/F473)</f>
        <v/>
      </c>
      <c r="K473" s="15" t="str">
        <f aca="false">IF(OR(H473="",R473=""),"",IF(H473-R473&lt;=0,"",H473-R473))</f>
        <v/>
      </c>
      <c r="L473" s="16" t="str">
        <f aca="false">IF(OR(K473="",F473="",F473=0),"",K473/F473)</f>
        <v/>
      </c>
      <c r="M473" s="17" t="str">
        <f aca="false">IF(OR(K473="",G473=""),"",G473/K473)</f>
        <v/>
      </c>
      <c r="N473" s="18" t="str">
        <f aca="false">IF(B473="","",IF(COUNTIF(Veículos!$A$5:$A$54,B473)=0,"Placa não cadastrada",IF(U473="","OK",LEFT(U473,LEN(U473)-2))))</f>
        <v/>
      </c>
      <c r="O473" s="19" t="str">
        <f aca="false">IFERROR(INDEX(Veículos!$D$5:$D$54,MATCH(B473,Veículos!$A$5:$A$54,0)),"")</f>
        <v/>
      </c>
      <c r="P473" s="19" t="str">
        <f aca="false">IFERROR(INDEX(Veículos!$E$5:$E$54,MATCH(B473,Veículos!$A$5:$A$54,0)),"")</f>
        <v/>
      </c>
      <c r="Q473" s="19" t="str">
        <f aca="false">IFERROR(INDEX(Veículos!$F$5:$F$54,MATCH(B473,Veículos!$A$5:$A$54,0)),"")</f>
        <v/>
      </c>
      <c r="R473" s="19" t="str">
        <f aca="false">IF(OR(B473="",COUNTIF($B$4:B472,B473)=0),"",LOOKUP(2,1/($B$4:B472=B473),$H$4:H472))</f>
        <v/>
      </c>
      <c r="S473" s="19" t="str">
        <f aca="false">IF(OR(A473="",E473="",J473=""),"",IFERROR(AVERAGEIFS($J$5:$J$504,$E$5:$E$504,E473,$A$5:$A$504,"&gt;="&amp;DATE(YEAR(A473),MONTH(A473),1),$A$5:$A$504,"&lt;="&amp;EOMONTH(A473,0)),""))</f>
        <v/>
      </c>
      <c r="T473" s="19" t="n">
        <f aca="false">IF(K473="",0,F473)</f>
        <v>0</v>
      </c>
      <c r="U473" s="19" t="str">
        <f aca="false">IF(OR(F473="",O473=""),"",IF(F473&gt;O473,"Litros acima do tanque; ",""))&amp;IF(OR(H473="",R473=""),"",IF(H473&lt;=R473,"Odômetro não avançou; ",""))&amp;IF(OR(L473="",P473=""),"",IF(L473&lt;P473,"Consumo abaixo do esperado; ",""))&amp;IF(OR(L473="",Q473=""),"",IF(L473&gt;Q473,"Consumo acima do esperado; ",""))&amp;IF(OR(J473="",S473=""),"",IF(J473&gt;S473*(1+Parâmetros!$B$4),"Preço acima da média do mês; ",""))</f>
        <v/>
      </c>
    </row>
    <row r="474" customFormat="false" ht="15" hidden="false" customHeight="false" outlineLevel="0" collapsed="false">
      <c r="A474" s="11"/>
      <c r="B474" s="10"/>
      <c r="C474" s="10"/>
      <c r="D474" s="10"/>
      <c r="E474" s="10"/>
      <c r="F474" s="12"/>
      <c r="G474" s="12"/>
      <c r="H474" s="13"/>
      <c r="I474" s="10"/>
      <c r="J474" s="14" t="str">
        <f aca="false">IF(OR(F474="",G474="",F474=0),"",G474/F474)</f>
        <v/>
      </c>
      <c r="K474" s="15" t="str">
        <f aca="false">IF(OR(H474="",R474=""),"",IF(H474-R474&lt;=0,"",H474-R474))</f>
        <v/>
      </c>
      <c r="L474" s="16" t="str">
        <f aca="false">IF(OR(K474="",F474="",F474=0),"",K474/F474)</f>
        <v/>
      </c>
      <c r="M474" s="17" t="str">
        <f aca="false">IF(OR(K474="",G474=""),"",G474/K474)</f>
        <v/>
      </c>
      <c r="N474" s="18" t="str">
        <f aca="false">IF(B474="","",IF(COUNTIF(Veículos!$A$5:$A$54,B474)=0,"Placa não cadastrada",IF(U474="","OK",LEFT(U474,LEN(U474)-2))))</f>
        <v/>
      </c>
      <c r="O474" s="19" t="str">
        <f aca="false">IFERROR(INDEX(Veículos!$D$5:$D$54,MATCH(B474,Veículos!$A$5:$A$54,0)),"")</f>
        <v/>
      </c>
      <c r="P474" s="19" t="str">
        <f aca="false">IFERROR(INDEX(Veículos!$E$5:$E$54,MATCH(B474,Veículos!$A$5:$A$54,0)),"")</f>
        <v/>
      </c>
      <c r="Q474" s="19" t="str">
        <f aca="false">IFERROR(INDEX(Veículos!$F$5:$F$54,MATCH(B474,Veículos!$A$5:$A$54,0)),"")</f>
        <v/>
      </c>
      <c r="R474" s="19" t="str">
        <f aca="false">IF(OR(B474="",COUNTIF($B$4:B473,B474)=0),"",LOOKUP(2,1/($B$4:B473=B474),$H$4:H473))</f>
        <v/>
      </c>
      <c r="S474" s="19" t="str">
        <f aca="false">IF(OR(A474="",E474="",J474=""),"",IFERROR(AVERAGEIFS($J$5:$J$504,$E$5:$E$504,E474,$A$5:$A$504,"&gt;="&amp;DATE(YEAR(A474),MONTH(A474),1),$A$5:$A$504,"&lt;="&amp;EOMONTH(A474,0)),""))</f>
        <v/>
      </c>
      <c r="T474" s="19" t="n">
        <f aca="false">IF(K474="",0,F474)</f>
        <v>0</v>
      </c>
      <c r="U474" s="19" t="str">
        <f aca="false">IF(OR(F474="",O474=""),"",IF(F474&gt;O474,"Litros acima do tanque; ",""))&amp;IF(OR(H474="",R474=""),"",IF(H474&lt;=R474,"Odômetro não avançou; ",""))&amp;IF(OR(L474="",P474=""),"",IF(L474&lt;P474,"Consumo abaixo do esperado; ",""))&amp;IF(OR(L474="",Q474=""),"",IF(L474&gt;Q474,"Consumo acima do esperado; ",""))&amp;IF(OR(J474="",S474=""),"",IF(J474&gt;S474*(1+Parâmetros!$B$4),"Preço acima da média do mês; ",""))</f>
        <v/>
      </c>
    </row>
    <row r="475" customFormat="false" ht="15" hidden="false" customHeight="false" outlineLevel="0" collapsed="false">
      <c r="A475" s="11"/>
      <c r="B475" s="10"/>
      <c r="C475" s="10"/>
      <c r="D475" s="10"/>
      <c r="E475" s="10"/>
      <c r="F475" s="12"/>
      <c r="G475" s="12"/>
      <c r="H475" s="13"/>
      <c r="I475" s="10"/>
      <c r="J475" s="14" t="str">
        <f aca="false">IF(OR(F475="",G475="",F475=0),"",G475/F475)</f>
        <v/>
      </c>
      <c r="K475" s="15" t="str">
        <f aca="false">IF(OR(H475="",R475=""),"",IF(H475-R475&lt;=0,"",H475-R475))</f>
        <v/>
      </c>
      <c r="L475" s="16" t="str">
        <f aca="false">IF(OR(K475="",F475="",F475=0),"",K475/F475)</f>
        <v/>
      </c>
      <c r="M475" s="17" t="str">
        <f aca="false">IF(OR(K475="",G475=""),"",G475/K475)</f>
        <v/>
      </c>
      <c r="N475" s="18" t="str">
        <f aca="false">IF(B475="","",IF(COUNTIF(Veículos!$A$5:$A$54,B475)=0,"Placa não cadastrada",IF(U475="","OK",LEFT(U475,LEN(U475)-2))))</f>
        <v/>
      </c>
      <c r="O475" s="19" t="str">
        <f aca="false">IFERROR(INDEX(Veículos!$D$5:$D$54,MATCH(B475,Veículos!$A$5:$A$54,0)),"")</f>
        <v/>
      </c>
      <c r="P475" s="19" t="str">
        <f aca="false">IFERROR(INDEX(Veículos!$E$5:$E$54,MATCH(B475,Veículos!$A$5:$A$54,0)),"")</f>
        <v/>
      </c>
      <c r="Q475" s="19" t="str">
        <f aca="false">IFERROR(INDEX(Veículos!$F$5:$F$54,MATCH(B475,Veículos!$A$5:$A$54,0)),"")</f>
        <v/>
      </c>
      <c r="R475" s="19" t="str">
        <f aca="false">IF(OR(B475="",COUNTIF($B$4:B474,B475)=0),"",LOOKUP(2,1/($B$4:B474=B475),$H$4:H474))</f>
        <v/>
      </c>
      <c r="S475" s="19" t="str">
        <f aca="false">IF(OR(A475="",E475="",J475=""),"",IFERROR(AVERAGEIFS($J$5:$J$504,$E$5:$E$504,E475,$A$5:$A$504,"&gt;="&amp;DATE(YEAR(A475),MONTH(A475),1),$A$5:$A$504,"&lt;="&amp;EOMONTH(A475,0)),""))</f>
        <v/>
      </c>
      <c r="T475" s="19" t="n">
        <f aca="false">IF(K475="",0,F475)</f>
        <v>0</v>
      </c>
      <c r="U475" s="19" t="str">
        <f aca="false">IF(OR(F475="",O475=""),"",IF(F475&gt;O475,"Litros acima do tanque; ",""))&amp;IF(OR(H475="",R475=""),"",IF(H475&lt;=R475,"Odômetro não avançou; ",""))&amp;IF(OR(L475="",P475=""),"",IF(L475&lt;P475,"Consumo abaixo do esperado; ",""))&amp;IF(OR(L475="",Q475=""),"",IF(L475&gt;Q475,"Consumo acima do esperado; ",""))&amp;IF(OR(J475="",S475=""),"",IF(J475&gt;S475*(1+Parâmetros!$B$4),"Preço acima da média do mês; ",""))</f>
        <v/>
      </c>
    </row>
    <row r="476" customFormat="false" ht="15" hidden="false" customHeight="false" outlineLevel="0" collapsed="false">
      <c r="A476" s="11"/>
      <c r="B476" s="10"/>
      <c r="C476" s="10"/>
      <c r="D476" s="10"/>
      <c r="E476" s="10"/>
      <c r="F476" s="12"/>
      <c r="G476" s="12"/>
      <c r="H476" s="13"/>
      <c r="I476" s="10"/>
      <c r="J476" s="14" t="str">
        <f aca="false">IF(OR(F476="",G476="",F476=0),"",G476/F476)</f>
        <v/>
      </c>
      <c r="K476" s="15" t="str">
        <f aca="false">IF(OR(H476="",R476=""),"",IF(H476-R476&lt;=0,"",H476-R476))</f>
        <v/>
      </c>
      <c r="L476" s="16" t="str">
        <f aca="false">IF(OR(K476="",F476="",F476=0),"",K476/F476)</f>
        <v/>
      </c>
      <c r="M476" s="17" t="str">
        <f aca="false">IF(OR(K476="",G476=""),"",G476/K476)</f>
        <v/>
      </c>
      <c r="N476" s="18" t="str">
        <f aca="false">IF(B476="","",IF(COUNTIF(Veículos!$A$5:$A$54,B476)=0,"Placa não cadastrada",IF(U476="","OK",LEFT(U476,LEN(U476)-2))))</f>
        <v/>
      </c>
      <c r="O476" s="19" t="str">
        <f aca="false">IFERROR(INDEX(Veículos!$D$5:$D$54,MATCH(B476,Veículos!$A$5:$A$54,0)),"")</f>
        <v/>
      </c>
      <c r="P476" s="19" t="str">
        <f aca="false">IFERROR(INDEX(Veículos!$E$5:$E$54,MATCH(B476,Veículos!$A$5:$A$54,0)),"")</f>
        <v/>
      </c>
      <c r="Q476" s="19" t="str">
        <f aca="false">IFERROR(INDEX(Veículos!$F$5:$F$54,MATCH(B476,Veículos!$A$5:$A$54,0)),"")</f>
        <v/>
      </c>
      <c r="R476" s="19" t="str">
        <f aca="false">IF(OR(B476="",COUNTIF($B$4:B475,B476)=0),"",LOOKUP(2,1/($B$4:B475=B476),$H$4:H475))</f>
        <v/>
      </c>
      <c r="S476" s="19" t="str">
        <f aca="false">IF(OR(A476="",E476="",J476=""),"",IFERROR(AVERAGEIFS($J$5:$J$504,$E$5:$E$504,E476,$A$5:$A$504,"&gt;="&amp;DATE(YEAR(A476),MONTH(A476),1),$A$5:$A$504,"&lt;="&amp;EOMONTH(A476,0)),""))</f>
        <v/>
      </c>
      <c r="T476" s="19" t="n">
        <f aca="false">IF(K476="",0,F476)</f>
        <v>0</v>
      </c>
      <c r="U476" s="19" t="str">
        <f aca="false">IF(OR(F476="",O476=""),"",IF(F476&gt;O476,"Litros acima do tanque; ",""))&amp;IF(OR(H476="",R476=""),"",IF(H476&lt;=R476,"Odômetro não avançou; ",""))&amp;IF(OR(L476="",P476=""),"",IF(L476&lt;P476,"Consumo abaixo do esperado; ",""))&amp;IF(OR(L476="",Q476=""),"",IF(L476&gt;Q476,"Consumo acima do esperado; ",""))&amp;IF(OR(J476="",S476=""),"",IF(J476&gt;S476*(1+Parâmetros!$B$4),"Preço acima da média do mês; ",""))</f>
        <v/>
      </c>
    </row>
    <row r="477" customFormat="false" ht="15" hidden="false" customHeight="false" outlineLevel="0" collapsed="false">
      <c r="A477" s="11"/>
      <c r="B477" s="10"/>
      <c r="C477" s="10"/>
      <c r="D477" s="10"/>
      <c r="E477" s="10"/>
      <c r="F477" s="12"/>
      <c r="G477" s="12"/>
      <c r="H477" s="13"/>
      <c r="I477" s="10"/>
      <c r="J477" s="14" t="str">
        <f aca="false">IF(OR(F477="",G477="",F477=0),"",G477/F477)</f>
        <v/>
      </c>
      <c r="K477" s="15" t="str">
        <f aca="false">IF(OR(H477="",R477=""),"",IF(H477-R477&lt;=0,"",H477-R477))</f>
        <v/>
      </c>
      <c r="L477" s="16" t="str">
        <f aca="false">IF(OR(K477="",F477="",F477=0),"",K477/F477)</f>
        <v/>
      </c>
      <c r="M477" s="17" t="str">
        <f aca="false">IF(OR(K477="",G477=""),"",G477/K477)</f>
        <v/>
      </c>
      <c r="N477" s="18" t="str">
        <f aca="false">IF(B477="","",IF(COUNTIF(Veículos!$A$5:$A$54,B477)=0,"Placa não cadastrada",IF(U477="","OK",LEFT(U477,LEN(U477)-2))))</f>
        <v/>
      </c>
      <c r="O477" s="19" t="str">
        <f aca="false">IFERROR(INDEX(Veículos!$D$5:$D$54,MATCH(B477,Veículos!$A$5:$A$54,0)),"")</f>
        <v/>
      </c>
      <c r="P477" s="19" t="str">
        <f aca="false">IFERROR(INDEX(Veículos!$E$5:$E$54,MATCH(B477,Veículos!$A$5:$A$54,0)),"")</f>
        <v/>
      </c>
      <c r="Q477" s="19" t="str">
        <f aca="false">IFERROR(INDEX(Veículos!$F$5:$F$54,MATCH(B477,Veículos!$A$5:$A$54,0)),"")</f>
        <v/>
      </c>
      <c r="R477" s="19" t="str">
        <f aca="false">IF(OR(B477="",COUNTIF($B$4:B476,B477)=0),"",LOOKUP(2,1/($B$4:B476=B477),$H$4:H476))</f>
        <v/>
      </c>
      <c r="S477" s="19" t="str">
        <f aca="false">IF(OR(A477="",E477="",J477=""),"",IFERROR(AVERAGEIFS($J$5:$J$504,$E$5:$E$504,E477,$A$5:$A$504,"&gt;="&amp;DATE(YEAR(A477),MONTH(A477),1),$A$5:$A$504,"&lt;="&amp;EOMONTH(A477,0)),""))</f>
        <v/>
      </c>
      <c r="T477" s="19" t="n">
        <f aca="false">IF(K477="",0,F477)</f>
        <v>0</v>
      </c>
      <c r="U477" s="19" t="str">
        <f aca="false">IF(OR(F477="",O477=""),"",IF(F477&gt;O477,"Litros acima do tanque; ",""))&amp;IF(OR(H477="",R477=""),"",IF(H477&lt;=R477,"Odômetro não avançou; ",""))&amp;IF(OR(L477="",P477=""),"",IF(L477&lt;P477,"Consumo abaixo do esperado; ",""))&amp;IF(OR(L477="",Q477=""),"",IF(L477&gt;Q477,"Consumo acima do esperado; ",""))&amp;IF(OR(J477="",S477=""),"",IF(J477&gt;S477*(1+Parâmetros!$B$4),"Preço acima da média do mês; ",""))</f>
        <v/>
      </c>
    </row>
    <row r="478" customFormat="false" ht="15" hidden="false" customHeight="false" outlineLevel="0" collapsed="false">
      <c r="A478" s="11"/>
      <c r="B478" s="10"/>
      <c r="C478" s="10"/>
      <c r="D478" s="10"/>
      <c r="E478" s="10"/>
      <c r="F478" s="12"/>
      <c r="G478" s="12"/>
      <c r="H478" s="13"/>
      <c r="I478" s="10"/>
      <c r="J478" s="14" t="str">
        <f aca="false">IF(OR(F478="",G478="",F478=0),"",G478/F478)</f>
        <v/>
      </c>
      <c r="K478" s="15" t="str">
        <f aca="false">IF(OR(H478="",R478=""),"",IF(H478-R478&lt;=0,"",H478-R478))</f>
        <v/>
      </c>
      <c r="L478" s="16" t="str">
        <f aca="false">IF(OR(K478="",F478="",F478=0),"",K478/F478)</f>
        <v/>
      </c>
      <c r="M478" s="17" t="str">
        <f aca="false">IF(OR(K478="",G478=""),"",G478/K478)</f>
        <v/>
      </c>
      <c r="N478" s="18" t="str">
        <f aca="false">IF(B478="","",IF(COUNTIF(Veículos!$A$5:$A$54,B478)=0,"Placa não cadastrada",IF(U478="","OK",LEFT(U478,LEN(U478)-2))))</f>
        <v/>
      </c>
      <c r="O478" s="19" t="str">
        <f aca="false">IFERROR(INDEX(Veículos!$D$5:$D$54,MATCH(B478,Veículos!$A$5:$A$54,0)),"")</f>
        <v/>
      </c>
      <c r="P478" s="19" t="str">
        <f aca="false">IFERROR(INDEX(Veículos!$E$5:$E$54,MATCH(B478,Veículos!$A$5:$A$54,0)),"")</f>
        <v/>
      </c>
      <c r="Q478" s="19" t="str">
        <f aca="false">IFERROR(INDEX(Veículos!$F$5:$F$54,MATCH(B478,Veículos!$A$5:$A$54,0)),"")</f>
        <v/>
      </c>
      <c r="R478" s="19" t="str">
        <f aca="false">IF(OR(B478="",COUNTIF($B$4:B477,B478)=0),"",LOOKUP(2,1/($B$4:B477=B478),$H$4:H477))</f>
        <v/>
      </c>
      <c r="S478" s="19" t="str">
        <f aca="false">IF(OR(A478="",E478="",J478=""),"",IFERROR(AVERAGEIFS($J$5:$J$504,$E$5:$E$504,E478,$A$5:$A$504,"&gt;="&amp;DATE(YEAR(A478),MONTH(A478),1),$A$5:$A$504,"&lt;="&amp;EOMONTH(A478,0)),""))</f>
        <v/>
      </c>
      <c r="T478" s="19" t="n">
        <f aca="false">IF(K478="",0,F478)</f>
        <v>0</v>
      </c>
      <c r="U478" s="19" t="str">
        <f aca="false">IF(OR(F478="",O478=""),"",IF(F478&gt;O478,"Litros acima do tanque; ",""))&amp;IF(OR(H478="",R478=""),"",IF(H478&lt;=R478,"Odômetro não avançou; ",""))&amp;IF(OR(L478="",P478=""),"",IF(L478&lt;P478,"Consumo abaixo do esperado; ",""))&amp;IF(OR(L478="",Q478=""),"",IF(L478&gt;Q478,"Consumo acima do esperado; ",""))&amp;IF(OR(J478="",S478=""),"",IF(J478&gt;S478*(1+Parâmetros!$B$4),"Preço acima da média do mês; ",""))</f>
        <v/>
      </c>
    </row>
    <row r="479" customFormat="false" ht="15" hidden="false" customHeight="false" outlineLevel="0" collapsed="false">
      <c r="A479" s="11"/>
      <c r="B479" s="10"/>
      <c r="C479" s="10"/>
      <c r="D479" s="10"/>
      <c r="E479" s="10"/>
      <c r="F479" s="12"/>
      <c r="G479" s="12"/>
      <c r="H479" s="13"/>
      <c r="I479" s="10"/>
      <c r="J479" s="14" t="str">
        <f aca="false">IF(OR(F479="",G479="",F479=0),"",G479/F479)</f>
        <v/>
      </c>
      <c r="K479" s="15" t="str">
        <f aca="false">IF(OR(H479="",R479=""),"",IF(H479-R479&lt;=0,"",H479-R479))</f>
        <v/>
      </c>
      <c r="L479" s="16" t="str">
        <f aca="false">IF(OR(K479="",F479="",F479=0),"",K479/F479)</f>
        <v/>
      </c>
      <c r="M479" s="17" t="str">
        <f aca="false">IF(OR(K479="",G479=""),"",G479/K479)</f>
        <v/>
      </c>
      <c r="N479" s="18" t="str">
        <f aca="false">IF(B479="","",IF(COUNTIF(Veículos!$A$5:$A$54,B479)=0,"Placa não cadastrada",IF(U479="","OK",LEFT(U479,LEN(U479)-2))))</f>
        <v/>
      </c>
      <c r="O479" s="19" t="str">
        <f aca="false">IFERROR(INDEX(Veículos!$D$5:$D$54,MATCH(B479,Veículos!$A$5:$A$54,0)),"")</f>
        <v/>
      </c>
      <c r="P479" s="19" t="str">
        <f aca="false">IFERROR(INDEX(Veículos!$E$5:$E$54,MATCH(B479,Veículos!$A$5:$A$54,0)),"")</f>
        <v/>
      </c>
      <c r="Q479" s="19" t="str">
        <f aca="false">IFERROR(INDEX(Veículos!$F$5:$F$54,MATCH(B479,Veículos!$A$5:$A$54,0)),"")</f>
        <v/>
      </c>
      <c r="R479" s="19" t="str">
        <f aca="false">IF(OR(B479="",COUNTIF($B$4:B478,B479)=0),"",LOOKUP(2,1/($B$4:B478=B479),$H$4:H478))</f>
        <v/>
      </c>
      <c r="S479" s="19" t="str">
        <f aca="false">IF(OR(A479="",E479="",J479=""),"",IFERROR(AVERAGEIFS($J$5:$J$504,$E$5:$E$504,E479,$A$5:$A$504,"&gt;="&amp;DATE(YEAR(A479),MONTH(A479),1),$A$5:$A$504,"&lt;="&amp;EOMONTH(A479,0)),""))</f>
        <v/>
      </c>
      <c r="T479" s="19" t="n">
        <f aca="false">IF(K479="",0,F479)</f>
        <v>0</v>
      </c>
      <c r="U479" s="19" t="str">
        <f aca="false">IF(OR(F479="",O479=""),"",IF(F479&gt;O479,"Litros acima do tanque; ",""))&amp;IF(OR(H479="",R479=""),"",IF(H479&lt;=R479,"Odômetro não avançou; ",""))&amp;IF(OR(L479="",P479=""),"",IF(L479&lt;P479,"Consumo abaixo do esperado; ",""))&amp;IF(OR(L479="",Q479=""),"",IF(L479&gt;Q479,"Consumo acima do esperado; ",""))&amp;IF(OR(J479="",S479=""),"",IF(J479&gt;S479*(1+Parâmetros!$B$4),"Preço acima da média do mês; ",""))</f>
        <v/>
      </c>
    </row>
    <row r="480" customFormat="false" ht="15" hidden="false" customHeight="false" outlineLevel="0" collapsed="false">
      <c r="A480" s="11"/>
      <c r="B480" s="10"/>
      <c r="C480" s="10"/>
      <c r="D480" s="10"/>
      <c r="E480" s="10"/>
      <c r="F480" s="12"/>
      <c r="G480" s="12"/>
      <c r="H480" s="13"/>
      <c r="I480" s="10"/>
      <c r="J480" s="14" t="str">
        <f aca="false">IF(OR(F480="",G480="",F480=0),"",G480/F480)</f>
        <v/>
      </c>
      <c r="K480" s="15" t="str">
        <f aca="false">IF(OR(H480="",R480=""),"",IF(H480-R480&lt;=0,"",H480-R480))</f>
        <v/>
      </c>
      <c r="L480" s="16" t="str">
        <f aca="false">IF(OR(K480="",F480="",F480=0),"",K480/F480)</f>
        <v/>
      </c>
      <c r="M480" s="17" t="str">
        <f aca="false">IF(OR(K480="",G480=""),"",G480/K480)</f>
        <v/>
      </c>
      <c r="N480" s="18" t="str">
        <f aca="false">IF(B480="","",IF(COUNTIF(Veículos!$A$5:$A$54,B480)=0,"Placa não cadastrada",IF(U480="","OK",LEFT(U480,LEN(U480)-2))))</f>
        <v/>
      </c>
      <c r="O480" s="19" t="str">
        <f aca="false">IFERROR(INDEX(Veículos!$D$5:$D$54,MATCH(B480,Veículos!$A$5:$A$54,0)),"")</f>
        <v/>
      </c>
      <c r="P480" s="19" t="str">
        <f aca="false">IFERROR(INDEX(Veículos!$E$5:$E$54,MATCH(B480,Veículos!$A$5:$A$54,0)),"")</f>
        <v/>
      </c>
      <c r="Q480" s="19" t="str">
        <f aca="false">IFERROR(INDEX(Veículos!$F$5:$F$54,MATCH(B480,Veículos!$A$5:$A$54,0)),"")</f>
        <v/>
      </c>
      <c r="R480" s="19" t="str">
        <f aca="false">IF(OR(B480="",COUNTIF($B$4:B479,B480)=0),"",LOOKUP(2,1/($B$4:B479=B480),$H$4:H479))</f>
        <v/>
      </c>
      <c r="S480" s="19" t="str">
        <f aca="false">IF(OR(A480="",E480="",J480=""),"",IFERROR(AVERAGEIFS($J$5:$J$504,$E$5:$E$504,E480,$A$5:$A$504,"&gt;="&amp;DATE(YEAR(A480),MONTH(A480),1),$A$5:$A$504,"&lt;="&amp;EOMONTH(A480,0)),""))</f>
        <v/>
      </c>
      <c r="T480" s="19" t="n">
        <f aca="false">IF(K480="",0,F480)</f>
        <v>0</v>
      </c>
      <c r="U480" s="19" t="str">
        <f aca="false">IF(OR(F480="",O480=""),"",IF(F480&gt;O480,"Litros acima do tanque; ",""))&amp;IF(OR(H480="",R480=""),"",IF(H480&lt;=R480,"Odômetro não avançou; ",""))&amp;IF(OR(L480="",P480=""),"",IF(L480&lt;P480,"Consumo abaixo do esperado; ",""))&amp;IF(OR(L480="",Q480=""),"",IF(L480&gt;Q480,"Consumo acima do esperado; ",""))&amp;IF(OR(J480="",S480=""),"",IF(J480&gt;S480*(1+Parâmetros!$B$4),"Preço acima da média do mês; ",""))</f>
        <v/>
      </c>
    </row>
    <row r="481" customFormat="false" ht="15" hidden="false" customHeight="false" outlineLevel="0" collapsed="false">
      <c r="A481" s="11"/>
      <c r="B481" s="10"/>
      <c r="C481" s="10"/>
      <c r="D481" s="10"/>
      <c r="E481" s="10"/>
      <c r="F481" s="12"/>
      <c r="G481" s="12"/>
      <c r="H481" s="13"/>
      <c r="I481" s="10"/>
      <c r="J481" s="14" t="str">
        <f aca="false">IF(OR(F481="",G481="",F481=0),"",G481/F481)</f>
        <v/>
      </c>
      <c r="K481" s="15" t="str">
        <f aca="false">IF(OR(H481="",R481=""),"",IF(H481-R481&lt;=0,"",H481-R481))</f>
        <v/>
      </c>
      <c r="L481" s="16" t="str">
        <f aca="false">IF(OR(K481="",F481="",F481=0),"",K481/F481)</f>
        <v/>
      </c>
      <c r="M481" s="17" t="str">
        <f aca="false">IF(OR(K481="",G481=""),"",G481/K481)</f>
        <v/>
      </c>
      <c r="N481" s="18" t="str">
        <f aca="false">IF(B481="","",IF(COUNTIF(Veículos!$A$5:$A$54,B481)=0,"Placa não cadastrada",IF(U481="","OK",LEFT(U481,LEN(U481)-2))))</f>
        <v/>
      </c>
      <c r="O481" s="19" t="str">
        <f aca="false">IFERROR(INDEX(Veículos!$D$5:$D$54,MATCH(B481,Veículos!$A$5:$A$54,0)),"")</f>
        <v/>
      </c>
      <c r="P481" s="19" t="str">
        <f aca="false">IFERROR(INDEX(Veículos!$E$5:$E$54,MATCH(B481,Veículos!$A$5:$A$54,0)),"")</f>
        <v/>
      </c>
      <c r="Q481" s="19" t="str">
        <f aca="false">IFERROR(INDEX(Veículos!$F$5:$F$54,MATCH(B481,Veículos!$A$5:$A$54,0)),"")</f>
        <v/>
      </c>
      <c r="R481" s="19" t="str">
        <f aca="false">IF(OR(B481="",COUNTIF($B$4:B480,B481)=0),"",LOOKUP(2,1/($B$4:B480=B481),$H$4:H480))</f>
        <v/>
      </c>
      <c r="S481" s="19" t="str">
        <f aca="false">IF(OR(A481="",E481="",J481=""),"",IFERROR(AVERAGEIFS($J$5:$J$504,$E$5:$E$504,E481,$A$5:$A$504,"&gt;="&amp;DATE(YEAR(A481),MONTH(A481),1),$A$5:$A$504,"&lt;="&amp;EOMONTH(A481,0)),""))</f>
        <v/>
      </c>
      <c r="T481" s="19" t="n">
        <f aca="false">IF(K481="",0,F481)</f>
        <v>0</v>
      </c>
      <c r="U481" s="19" t="str">
        <f aca="false">IF(OR(F481="",O481=""),"",IF(F481&gt;O481,"Litros acima do tanque; ",""))&amp;IF(OR(H481="",R481=""),"",IF(H481&lt;=R481,"Odômetro não avançou; ",""))&amp;IF(OR(L481="",P481=""),"",IF(L481&lt;P481,"Consumo abaixo do esperado; ",""))&amp;IF(OR(L481="",Q481=""),"",IF(L481&gt;Q481,"Consumo acima do esperado; ",""))&amp;IF(OR(J481="",S481=""),"",IF(J481&gt;S481*(1+Parâmetros!$B$4),"Preço acima da média do mês; ",""))</f>
        <v/>
      </c>
    </row>
    <row r="482" customFormat="false" ht="15" hidden="false" customHeight="false" outlineLevel="0" collapsed="false">
      <c r="A482" s="11"/>
      <c r="B482" s="10"/>
      <c r="C482" s="10"/>
      <c r="D482" s="10"/>
      <c r="E482" s="10"/>
      <c r="F482" s="12"/>
      <c r="G482" s="12"/>
      <c r="H482" s="13"/>
      <c r="I482" s="10"/>
      <c r="J482" s="14" t="str">
        <f aca="false">IF(OR(F482="",G482="",F482=0),"",G482/F482)</f>
        <v/>
      </c>
      <c r="K482" s="15" t="str">
        <f aca="false">IF(OR(H482="",R482=""),"",IF(H482-R482&lt;=0,"",H482-R482))</f>
        <v/>
      </c>
      <c r="L482" s="16" t="str">
        <f aca="false">IF(OR(K482="",F482="",F482=0),"",K482/F482)</f>
        <v/>
      </c>
      <c r="M482" s="17" t="str">
        <f aca="false">IF(OR(K482="",G482=""),"",G482/K482)</f>
        <v/>
      </c>
      <c r="N482" s="18" t="str">
        <f aca="false">IF(B482="","",IF(COUNTIF(Veículos!$A$5:$A$54,B482)=0,"Placa não cadastrada",IF(U482="","OK",LEFT(U482,LEN(U482)-2))))</f>
        <v/>
      </c>
      <c r="O482" s="19" t="str">
        <f aca="false">IFERROR(INDEX(Veículos!$D$5:$D$54,MATCH(B482,Veículos!$A$5:$A$54,0)),"")</f>
        <v/>
      </c>
      <c r="P482" s="19" t="str">
        <f aca="false">IFERROR(INDEX(Veículos!$E$5:$E$54,MATCH(B482,Veículos!$A$5:$A$54,0)),"")</f>
        <v/>
      </c>
      <c r="Q482" s="19" t="str">
        <f aca="false">IFERROR(INDEX(Veículos!$F$5:$F$54,MATCH(B482,Veículos!$A$5:$A$54,0)),"")</f>
        <v/>
      </c>
      <c r="R482" s="19" t="str">
        <f aca="false">IF(OR(B482="",COUNTIF($B$4:B481,B482)=0),"",LOOKUP(2,1/($B$4:B481=B482),$H$4:H481))</f>
        <v/>
      </c>
      <c r="S482" s="19" t="str">
        <f aca="false">IF(OR(A482="",E482="",J482=""),"",IFERROR(AVERAGEIFS($J$5:$J$504,$E$5:$E$504,E482,$A$5:$A$504,"&gt;="&amp;DATE(YEAR(A482),MONTH(A482),1),$A$5:$A$504,"&lt;="&amp;EOMONTH(A482,0)),""))</f>
        <v/>
      </c>
      <c r="T482" s="19" t="n">
        <f aca="false">IF(K482="",0,F482)</f>
        <v>0</v>
      </c>
      <c r="U482" s="19" t="str">
        <f aca="false">IF(OR(F482="",O482=""),"",IF(F482&gt;O482,"Litros acima do tanque; ",""))&amp;IF(OR(H482="",R482=""),"",IF(H482&lt;=R482,"Odômetro não avançou; ",""))&amp;IF(OR(L482="",P482=""),"",IF(L482&lt;P482,"Consumo abaixo do esperado; ",""))&amp;IF(OR(L482="",Q482=""),"",IF(L482&gt;Q482,"Consumo acima do esperado; ",""))&amp;IF(OR(J482="",S482=""),"",IF(J482&gt;S482*(1+Parâmetros!$B$4),"Preço acima da média do mês; ",""))</f>
        <v/>
      </c>
    </row>
    <row r="483" customFormat="false" ht="15" hidden="false" customHeight="false" outlineLevel="0" collapsed="false">
      <c r="A483" s="11"/>
      <c r="B483" s="10"/>
      <c r="C483" s="10"/>
      <c r="D483" s="10"/>
      <c r="E483" s="10"/>
      <c r="F483" s="12"/>
      <c r="G483" s="12"/>
      <c r="H483" s="13"/>
      <c r="I483" s="10"/>
      <c r="J483" s="14" t="str">
        <f aca="false">IF(OR(F483="",G483="",F483=0),"",G483/F483)</f>
        <v/>
      </c>
      <c r="K483" s="15" t="str">
        <f aca="false">IF(OR(H483="",R483=""),"",IF(H483-R483&lt;=0,"",H483-R483))</f>
        <v/>
      </c>
      <c r="L483" s="16" t="str">
        <f aca="false">IF(OR(K483="",F483="",F483=0),"",K483/F483)</f>
        <v/>
      </c>
      <c r="M483" s="17" t="str">
        <f aca="false">IF(OR(K483="",G483=""),"",G483/K483)</f>
        <v/>
      </c>
      <c r="N483" s="18" t="str">
        <f aca="false">IF(B483="","",IF(COUNTIF(Veículos!$A$5:$A$54,B483)=0,"Placa não cadastrada",IF(U483="","OK",LEFT(U483,LEN(U483)-2))))</f>
        <v/>
      </c>
      <c r="O483" s="19" t="str">
        <f aca="false">IFERROR(INDEX(Veículos!$D$5:$D$54,MATCH(B483,Veículos!$A$5:$A$54,0)),"")</f>
        <v/>
      </c>
      <c r="P483" s="19" t="str">
        <f aca="false">IFERROR(INDEX(Veículos!$E$5:$E$54,MATCH(B483,Veículos!$A$5:$A$54,0)),"")</f>
        <v/>
      </c>
      <c r="Q483" s="19" t="str">
        <f aca="false">IFERROR(INDEX(Veículos!$F$5:$F$54,MATCH(B483,Veículos!$A$5:$A$54,0)),"")</f>
        <v/>
      </c>
      <c r="R483" s="19" t="str">
        <f aca="false">IF(OR(B483="",COUNTIF($B$4:B482,B483)=0),"",LOOKUP(2,1/($B$4:B482=B483),$H$4:H482))</f>
        <v/>
      </c>
      <c r="S483" s="19" t="str">
        <f aca="false">IF(OR(A483="",E483="",J483=""),"",IFERROR(AVERAGEIFS($J$5:$J$504,$E$5:$E$504,E483,$A$5:$A$504,"&gt;="&amp;DATE(YEAR(A483),MONTH(A483),1),$A$5:$A$504,"&lt;="&amp;EOMONTH(A483,0)),""))</f>
        <v/>
      </c>
      <c r="T483" s="19" t="n">
        <f aca="false">IF(K483="",0,F483)</f>
        <v>0</v>
      </c>
      <c r="U483" s="19" t="str">
        <f aca="false">IF(OR(F483="",O483=""),"",IF(F483&gt;O483,"Litros acima do tanque; ",""))&amp;IF(OR(H483="",R483=""),"",IF(H483&lt;=R483,"Odômetro não avançou; ",""))&amp;IF(OR(L483="",P483=""),"",IF(L483&lt;P483,"Consumo abaixo do esperado; ",""))&amp;IF(OR(L483="",Q483=""),"",IF(L483&gt;Q483,"Consumo acima do esperado; ",""))&amp;IF(OR(J483="",S483=""),"",IF(J483&gt;S483*(1+Parâmetros!$B$4),"Preço acima da média do mês; ",""))</f>
        <v/>
      </c>
    </row>
    <row r="484" customFormat="false" ht="15" hidden="false" customHeight="false" outlineLevel="0" collapsed="false">
      <c r="A484" s="11"/>
      <c r="B484" s="10"/>
      <c r="C484" s="10"/>
      <c r="D484" s="10"/>
      <c r="E484" s="10"/>
      <c r="F484" s="12"/>
      <c r="G484" s="12"/>
      <c r="H484" s="13"/>
      <c r="I484" s="10"/>
      <c r="J484" s="14" t="str">
        <f aca="false">IF(OR(F484="",G484="",F484=0),"",G484/F484)</f>
        <v/>
      </c>
      <c r="K484" s="15" t="str">
        <f aca="false">IF(OR(H484="",R484=""),"",IF(H484-R484&lt;=0,"",H484-R484))</f>
        <v/>
      </c>
      <c r="L484" s="16" t="str">
        <f aca="false">IF(OR(K484="",F484="",F484=0),"",K484/F484)</f>
        <v/>
      </c>
      <c r="M484" s="17" t="str">
        <f aca="false">IF(OR(K484="",G484=""),"",G484/K484)</f>
        <v/>
      </c>
      <c r="N484" s="18" t="str">
        <f aca="false">IF(B484="","",IF(COUNTIF(Veículos!$A$5:$A$54,B484)=0,"Placa não cadastrada",IF(U484="","OK",LEFT(U484,LEN(U484)-2))))</f>
        <v/>
      </c>
      <c r="O484" s="19" t="str">
        <f aca="false">IFERROR(INDEX(Veículos!$D$5:$D$54,MATCH(B484,Veículos!$A$5:$A$54,0)),"")</f>
        <v/>
      </c>
      <c r="P484" s="19" t="str">
        <f aca="false">IFERROR(INDEX(Veículos!$E$5:$E$54,MATCH(B484,Veículos!$A$5:$A$54,0)),"")</f>
        <v/>
      </c>
      <c r="Q484" s="19" t="str">
        <f aca="false">IFERROR(INDEX(Veículos!$F$5:$F$54,MATCH(B484,Veículos!$A$5:$A$54,0)),"")</f>
        <v/>
      </c>
      <c r="R484" s="19" t="str">
        <f aca="false">IF(OR(B484="",COUNTIF($B$4:B483,B484)=0),"",LOOKUP(2,1/($B$4:B483=B484),$H$4:H483))</f>
        <v/>
      </c>
      <c r="S484" s="19" t="str">
        <f aca="false">IF(OR(A484="",E484="",J484=""),"",IFERROR(AVERAGEIFS($J$5:$J$504,$E$5:$E$504,E484,$A$5:$A$504,"&gt;="&amp;DATE(YEAR(A484),MONTH(A484),1),$A$5:$A$504,"&lt;="&amp;EOMONTH(A484,0)),""))</f>
        <v/>
      </c>
      <c r="T484" s="19" t="n">
        <f aca="false">IF(K484="",0,F484)</f>
        <v>0</v>
      </c>
      <c r="U484" s="19" t="str">
        <f aca="false">IF(OR(F484="",O484=""),"",IF(F484&gt;O484,"Litros acima do tanque; ",""))&amp;IF(OR(H484="",R484=""),"",IF(H484&lt;=R484,"Odômetro não avançou; ",""))&amp;IF(OR(L484="",P484=""),"",IF(L484&lt;P484,"Consumo abaixo do esperado; ",""))&amp;IF(OR(L484="",Q484=""),"",IF(L484&gt;Q484,"Consumo acima do esperado; ",""))&amp;IF(OR(J484="",S484=""),"",IF(J484&gt;S484*(1+Parâmetros!$B$4),"Preço acima da média do mês; ",""))</f>
        <v/>
      </c>
    </row>
    <row r="485" customFormat="false" ht="15" hidden="false" customHeight="false" outlineLevel="0" collapsed="false">
      <c r="A485" s="11"/>
      <c r="B485" s="10"/>
      <c r="C485" s="10"/>
      <c r="D485" s="10"/>
      <c r="E485" s="10"/>
      <c r="F485" s="12"/>
      <c r="G485" s="12"/>
      <c r="H485" s="13"/>
      <c r="I485" s="10"/>
      <c r="J485" s="14" t="str">
        <f aca="false">IF(OR(F485="",G485="",F485=0),"",G485/F485)</f>
        <v/>
      </c>
      <c r="K485" s="15" t="str">
        <f aca="false">IF(OR(H485="",R485=""),"",IF(H485-R485&lt;=0,"",H485-R485))</f>
        <v/>
      </c>
      <c r="L485" s="16" t="str">
        <f aca="false">IF(OR(K485="",F485="",F485=0),"",K485/F485)</f>
        <v/>
      </c>
      <c r="M485" s="17" t="str">
        <f aca="false">IF(OR(K485="",G485=""),"",G485/K485)</f>
        <v/>
      </c>
      <c r="N485" s="18" t="str">
        <f aca="false">IF(B485="","",IF(COUNTIF(Veículos!$A$5:$A$54,B485)=0,"Placa não cadastrada",IF(U485="","OK",LEFT(U485,LEN(U485)-2))))</f>
        <v/>
      </c>
      <c r="O485" s="19" t="str">
        <f aca="false">IFERROR(INDEX(Veículos!$D$5:$D$54,MATCH(B485,Veículos!$A$5:$A$54,0)),"")</f>
        <v/>
      </c>
      <c r="P485" s="19" t="str">
        <f aca="false">IFERROR(INDEX(Veículos!$E$5:$E$54,MATCH(B485,Veículos!$A$5:$A$54,0)),"")</f>
        <v/>
      </c>
      <c r="Q485" s="19" t="str">
        <f aca="false">IFERROR(INDEX(Veículos!$F$5:$F$54,MATCH(B485,Veículos!$A$5:$A$54,0)),"")</f>
        <v/>
      </c>
      <c r="R485" s="19" t="str">
        <f aca="false">IF(OR(B485="",COUNTIF($B$4:B484,B485)=0),"",LOOKUP(2,1/($B$4:B484=B485),$H$4:H484))</f>
        <v/>
      </c>
      <c r="S485" s="19" t="str">
        <f aca="false">IF(OR(A485="",E485="",J485=""),"",IFERROR(AVERAGEIFS($J$5:$J$504,$E$5:$E$504,E485,$A$5:$A$504,"&gt;="&amp;DATE(YEAR(A485),MONTH(A485),1),$A$5:$A$504,"&lt;="&amp;EOMONTH(A485,0)),""))</f>
        <v/>
      </c>
      <c r="T485" s="19" t="n">
        <f aca="false">IF(K485="",0,F485)</f>
        <v>0</v>
      </c>
      <c r="U485" s="19" t="str">
        <f aca="false">IF(OR(F485="",O485=""),"",IF(F485&gt;O485,"Litros acima do tanque; ",""))&amp;IF(OR(H485="",R485=""),"",IF(H485&lt;=R485,"Odômetro não avançou; ",""))&amp;IF(OR(L485="",P485=""),"",IF(L485&lt;P485,"Consumo abaixo do esperado; ",""))&amp;IF(OR(L485="",Q485=""),"",IF(L485&gt;Q485,"Consumo acima do esperado; ",""))&amp;IF(OR(J485="",S485=""),"",IF(J485&gt;S485*(1+Parâmetros!$B$4),"Preço acima da média do mês; ",""))</f>
        <v/>
      </c>
    </row>
    <row r="486" customFormat="false" ht="15" hidden="false" customHeight="false" outlineLevel="0" collapsed="false">
      <c r="A486" s="11"/>
      <c r="B486" s="10"/>
      <c r="C486" s="10"/>
      <c r="D486" s="10"/>
      <c r="E486" s="10"/>
      <c r="F486" s="12"/>
      <c r="G486" s="12"/>
      <c r="H486" s="13"/>
      <c r="I486" s="10"/>
      <c r="J486" s="14" t="str">
        <f aca="false">IF(OR(F486="",G486="",F486=0),"",G486/F486)</f>
        <v/>
      </c>
      <c r="K486" s="15" t="str">
        <f aca="false">IF(OR(H486="",R486=""),"",IF(H486-R486&lt;=0,"",H486-R486))</f>
        <v/>
      </c>
      <c r="L486" s="16" t="str">
        <f aca="false">IF(OR(K486="",F486="",F486=0),"",K486/F486)</f>
        <v/>
      </c>
      <c r="M486" s="17" t="str">
        <f aca="false">IF(OR(K486="",G486=""),"",G486/K486)</f>
        <v/>
      </c>
      <c r="N486" s="18" t="str">
        <f aca="false">IF(B486="","",IF(COUNTIF(Veículos!$A$5:$A$54,B486)=0,"Placa não cadastrada",IF(U486="","OK",LEFT(U486,LEN(U486)-2))))</f>
        <v/>
      </c>
      <c r="O486" s="19" t="str">
        <f aca="false">IFERROR(INDEX(Veículos!$D$5:$D$54,MATCH(B486,Veículos!$A$5:$A$54,0)),"")</f>
        <v/>
      </c>
      <c r="P486" s="19" t="str">
        <f aca="false">IFERROR(INDEX(Veículos!$E$5:$E$54,MATCH(B486,Veículos!$A$5:$A$54,0)),"")</f>
        <v/>
      </c>
      <c r="Q486" s="19" t="str">
        <f aca="false">IFERROR(INDEX(Veículos!$F$5:$F$54,MATCH(B486,Veículos!$A$5:$A$54,0)),"")</f>
        <v/>
      </c>
      <c r="R486" s="19" t="str">
        <f aca="false">IF(OR(B486="",COUNTIF($B$4:B485,B486)=0),"",LOOKUP(2,1/($B$4:B485=B486),$H$4:H485))</f>
        <v/>
      </c>
      <c r="S486" s="19" t="str">
        <f aca="false">IF(OR(A486="",E486="",J486=""),"",IFERROR(AVERAGEIFS($J$5:$J$504,$E$5:$E$504,E486,$A$5:$A$504,"&gt;="&amp;DATE(YEAR(A486),MONTH(A486),1),$A$5:$A$504,"&lt;="&amp;EOMONTH(A486,0)),""))</f>
        <v/>
      </c>
      <c r="T486" s="19" t="n">
        <f aca="false">IF(K486="",0,F486)</f>
        <v>0</v>
      </c>
      <c r="U486" s="19" t="str">
        <f aca="false">IF(OR(F486="",O486=""),"",IF(F486&gt;O486,"Litros acima do tanque; ",""))&amp;IF(OR(H486="",R486=""),"",IF(H486&lt;=R486,"Odômetro não avançou; ",""))&amp;IF(OR(L486="",P486=""),"",IF(L486&lt;P486,"Consumo abaixo do esperado; ",""))&amp;IF(OR(L486="",Q486=""),"",IF(L486&gt;Q486,"Consumo acima do esperado; ",""))&amp;IF(OR(J486="",S486=""),"",IF(J486&gt;S486*(1+Parâmetros!$B$4),"Preço acima da média do mês; ",""))</f>
        <v/>
      </c>
    </row>
    <row r="487" customFormat="false" ht="15" hidden="false" customHeight="false" outlineLevel="0" collapsed="false">
      <c r="A487" s="11"/>
      <c r="B487" s="10"/>
      <c r="C487" s="10"/>
      <c r="D487" s="10"/>
      <c r="E487" s="10"/>
      <c r="F487" s="12"/>
      <c r="G487" s="12"/>
      <c r="H487" s="13"/>
      <c r="I487" s="10"/>
      <c r="J487" s="14" t="str">
        <f aca="false">IF(OR(F487="",G487="",F487=0),"",G487/F487)</f>
        <v/>
      </c>
      <c r="K487" s="15" t="str">
        <f aca="false">IF(OR(H487="",R487=""),"",IF(H487-R487&lt;=0,"",H487-R487))</f>
        <v/>
      </c>
      <c r="L487" s="16" t="str">
        <f aca="false">IF(OR(K487="",F487="",F487=0),"",K487/F487)</f>
        <v/>
      </c>
      <c r="M487" s="17" t="str">
        <f aca="false">IF(OR(K487="",G487=""),"",G487/K487)</f>
        <v/>
      </c>
      <c r="N487" s="18" t="str">
        <f aca="false">IF(B487="","",IF(COUNTIF(Veículos!$A$5:$A$54,B487)=0,"Placa não cadastrada",IF(U487="","OK",LEFT(U487,LEN(U487)-2))))</f>
        <v/>
      </c>
      <c r="O487" s="19" t="str">
        <f aca="false">IFERROR(INDEX(Veículos!$D$5:$D$54,MATCH(B487,Veículos!$A$5:$A$54,0)),"")</f>
        <v/>
      </c>
      <c r="P487" s="19" t="str">
        <f aca="false">IFERROR(INDEX(Veículos!$E$5:$E$54,MATCH(B487,Veículos!$A$5:$A$54,0)),"")</f>
        <v/>
      </c>
      <c r="Q487" s="19" t="str">
        <f aca="false">IFERROR(INDEX(Veículos!$F$5:$F$54,MATCH(B487,Veículos!$A$5:$A$54,0)),"")</f>
        <v/>
      </c>
      <c r="R487" s="19" t="str">
        <f aca="false">IF(OR(B487="",COUNTIF($B$4:B486,B487)=0),"",LOOKUP(2,1/($B$4:B486=B487),$H$4:H486))</f>
        <v/>
      </c>
      <c r="S487" s="19" t="str">
        <f aca="false">IF(OR(A487="",E487="",J487=""),"",IFERROR(AVERAGEIFS($J$5:$J$504,$E$5:$E$504,E487,$A$5:$A$504,"&gt;="&amp;DATE(YEAR(A487),MONTH(A487),1),$A$5:$A$504,"&lt;="&amp;EOMONTH(A487,0)),""))</f>
        <v/>
      </c>
      <c r="T487" s="19" t="n">
        <f aca="false">IF(K487="",0,F487)</f>
        <v>0</v>
      </c>
      <c r="U487" s="19" t="str">
        <f aca="false">IF(OR(F487="",O487=""),"",IF(F487&gt;O487,"Litros acima do tanque; ",""))&amp;IF(OR(H487="",R487=""),"",IF(H487&lt;=R487,"Odômetro não avançou; ",""))&amp;IF(OR(L487="",P487=""),"",IF(L487&lt;P487,"Consumo abaixo do esperado; ",""))&amp;IF(OR(L487="",Q487=""),"",IF(L487&gt;Q487,"Consumo acima do esperado; ",""))&amp;IF(OR(J487="",S487=""),"",IF(J487&gt;S487*(1+Parâmetros!$B$4),"Preço acima da média do mês; ",""))</f>
        <v/>
      </c>
    </row>
    <row r="488" customFormat="false" ht="15" hidden="false" customHeight="false" outlineLevel="0" collapsed="false">
      <c r="A488" s="11"/>
      <c r="B488" s="10"/>
      <c r="C488" s="10"/>
      <c r="D488" s="10"/>
      <c r="E488" s="10"/>
      <c r="F488" s="12"/>
      <c r="G488" s="12"/>
      <c r="H488" s="13"/>
      <c r="I488" s="10"/>
      <c r="J488" s="14" t="str">
        <f aca="false">IF(OR(F488="",G488="",F488=0),"",G488/F488)</f>
        <v/>
      </c>
      <c r="K488" s="15" t="str">
        <f aca="false">IF(OR(H488="",R488=""),"",IF(H488-R488&lt;=0,"",H488-R488))</f>
        <v/>
      </c>
      <c r="L488" s="16" t="str">
        <f aca="false">IF(OR(K488="",F488="",F488=0),"",K488/F488)</f>
        <v/>
      </c>
      <c r="M488" s="17" t="str">
        <f aca="false">IF(OR(K488="",G488=""),"",G488/K488)</f>
        <v/>
      </c>
      <c r="N488" s="18" t="str">
        <f aca="false">IF(B488="","",IF(COUNTIF(Veículos!$A$5:$A$54,B488)=0,"Placa não cadastrada",IF(U488="","OK",LEFT(U488,LEN(U488)-2))))</f>
        <v/>
      </c>
      <c r="O488" s="19" t="str">
        <f aca="false">IFERROR(INDEX(Veículos!$D$5:$D$54,MATCH(B488,Veículos!$A$5:$A$54,0)),"")</f>
        <v/>
      </c>
      <c r="P488" s="19" t="str">
        <f aca="false">IFERROR(INDEX(Veículos!$E$5:$E$54,MATCH(B488,Veículos!$A$5:$A$54,0)),"")</f>
        <v/>
      </c>
      <c r="Q488" s="19" t="str">
        <f aca="false">IFERROR(INDEX(Veículos!$F$5:$F$54,MATCH(B488,Veículos!$A$5:$A$54,0)),"")</f>
        <v/>
      </c>
      <c r="R488" s="19" t="str">
        <f aca="false">IF(OR(B488="",COUNTIF($B$4:B487,B488)=0),"",LOOKUP(2,1/($B$4:B487=B488),$H$4:H487))</f>
        <v/>
      </c>
      <c r="S488" s="19" t="str">
        <f aca="false">IF(OR(A488="",E488="",J488=""),"",IFERROR(AVERAGEIFS($J$5:$J$504,$E$5:$E$504,E488,$A$5:$A$504,"&gt;="&amp;DATE(YEAR(A488),MONTH(A488),1),$A$5:$A$504,"&lt;="&amp;EOMONTH(A488,0)),""))</f>
        <v/>
      </c>
      <c r="T488" s="19" t="n">
        <f aca="false">IF(K488="",0,F488)</f>
        <v>0</v>
      </c>
      <c r="U488" s="19" t="str">
        <f aca="false">IF(OR(F488="",O488=""),"",IF(F488&gt;O488,"Litros acima do tanque; ",""))&amp;IF(OR(H488="",R488=""),"",IF(H488&lt;=R488,"Odômetro não avançou; ",""))&amp;IF(OR(L488="",P488=""),"",IF(L488&lt;P488,"Consumo abaixo do esperado; ",""))&amp;IF(OR(L488="",Q488=""),"",IF(L488&gt;Q488,"Consumo acima do esperado; ",""))&amp;IF(OR(J488="",S488=""),"",IF(J488&gt;S488*(1+Parâmetros!$B$4),"Preço acima da média do mês; ",""))</f>
        <v/>
      </c>
    </row>
    <row r="489" customFormat="false" ht="15" hidden="false" customHeight="false" outlineLevel="0" collapsed="false">
      <c r="A489" s="11"/>
      <c r="B489" s="10"/>
      <c r="C489" s="10"/>
      <c r="D489" s="10"/>
      <c r="E489" s="10"/>
      <c r="F489" s="12"/>
      <c r="G489" s="12"/>
      <c r="H489" s="13"/>
      <c r="I489" s="10"/>
      <c r="J489" s="14" t="str">
        <f aca="false">IF(OR(F489="",G489="",F489=0),"",G489/F489)</f>
        <v/>
      </c>
      <c r="K489" s="15" t="str">
        <f aca="false">IF(OR(H489="",R489=""),"",IF(H489-R489&lt;=0,"",H489-R489))</f>
        <v/>
      </c>
      <c r="L489" s="16" t="str">
        <f aca="false">IF(OR(K489="",F489="",F489=0),"",K489/F489)</f>
        <v/>
      </c>
      <c r="M489" s="17" t="str">
        <f aca="false">IF(OR(K489="",G489=""),"",G489/K489)</f>
        <v/>
      </c>
      <c r="N489" s="18" t="str">
        <f aca="false">IF(B489="","",IF(COUNTIF(Veículos!$A$5:$A$54,B489)=0,"Placa não cadastrada",IF(U489="","OK",LEFT(U489,LEN(U489)-2))))</f>
        <v/>
      </c>
      <c r="O489" s="19" t="str">
        <f aca="false">IFERROR(INDEX(Veículos!$D$5:$D$54,MATCH(B489,Veículos!$A$5:$A$54,0)),"")</f>
        <v/>
      </c>
      <c r="P489" s="19" t="str">
        <f aca="false">IFERROR(INDEX(Veículos!$E$5:$E$54,MATCH(B489,Veículos!$A$5:$A$54,0)),"")</f>
        <v/>
      </c>
      <c r="Q489" s="19" t="str">
        <f aca="false">IFERROR(INDEX(Veículos!$F$5:$F$54,MATCH(B489,Veículos!$A$5:$A$54,0)),"")</f>
        <v/>
      </c>
      <c r="R489" s="19" t="str">
        <f aca="false">IF(OR(B489="",COUNTIF($B$4:B488,B489)=0),"",LOOKUP(2,1/($B$4:B488=B489),$H$4:H488))</f>
        <v/>
      </c>
      <c r="S489" s="19" t="str">
        <f aca="false">IF(OR(A489="",E489="",J489=""),"",IFERROR(AVERAGEIFS($J$5:$J$504,$E$5:$E$504,E489,$A$5:$A$504,"&gt;="&amp;DATE(YEAR(A489),MONTH(A489),1),$A$5:$A$504,"&lt;="&amp;EOMONTH(A489,0)),""))</f>
        <v/>
      </c>
      <c r="T489" s="19" t="n">
        <f aca="false">IF(K489="",0,F489)</f>
        <v>0</v>
      </c>
      <c r="U489" s="19" t="str">
        <f aca="false">IF(OR(F489="",O489=""),"",IF(F489&gt;O489,"Litros acima do tanque; ",""))&amp;IF(OR(H489="",R489=""),"",IF(H489&lt;=R489,"Odômetro não avançou; ",""))&amp;IF(OR(L489="",P489=""),"",IF(L489&lt;P489,"Consumo abaixo do esperado; ",""))&amp;IF(OR(L489="",Q489=""),"",IF(L489&gt;Q489,"Consumo acima do esperado; ",""))&amp;IF(OR(J489="",S489=""),"",IF(J489&gt;S489*(1+Parâmetros!$B$4),"Preço acima da média do mês; ",""))</f>
        <v/>
      </c>
    </row>
    <row r="490" customFormat="false" ht="15" hidden="false" customHeight="false" outlineLevel="0" collapsed="false">
      <c r="A490" s="11"/>
      <c r="B490" s="10"/>
      <c r="C490" s="10"/>
      <c r="D490" s="10"/>
      <c r="E490" s="10"/>
      <c r="F490" s="12"/>
      <c r="G490" s="12"/>
      <c r="H490" s="13"/>
      <c r="I490" s="10"/>
      <c r="J490" s="14" t="str">
        <f aca="false">IF(OR(F490="",G490="",F490=0),"",G490/F490)</f>
        <v/>
      </c>
      <c r="K490" s="15" t="str">
        <f aca="false">IF(OR(H490="",R490=""),"",IF(H490-R490&lt;=0,"",H490-R490))</f>
        <v/>
      </c>
      <c r="L490" s="16" t="str">
        <f aca="false">IF(OR(K490="",F490="",F490=0),"",K490/F490)</f>
        <v/>
      </c>
      <c r="M490" s="17" t="str">
        <f aca="false">IF(OR(K490="",G490=""),"",G490/K490)</f>
        <v/>
      </c>
      <c r="N490" s="18" t="str">
        <f aca="false">IF(B490="","",IF(COUNTIF(Veículos!$A$5:$A$54,B490)=0,"Placa não cadastrada",IF(U490="","OK",LEFT(U490,LEN(U490)-2))))</f>
        <v/>
      </c>
      <c r="O490" s="19" t="str">
        <f aca="false">IFERROR(INDEX(Veículos!$D$5:$D$54,MATCH(B490,Veículos!$A$5:$A$54,0)),"")</f>
        <v/>
      </c>
      <c r="P490" s="19" t="str">
        <f aca="false">IFERROR(INDEX(Veículos!$E$5:$E$54,MATCH(B490,Veículos!$A$5:$A$54,0)),"")</f>
        <v/>
      </c>
      <c r="Q490" s="19" t="str">
        <f aca="false">IFERROR(INDEX(Veículos!$F$5:$F$54,MATCH(B490,Veículos!$A$5:$A$54,0)),"")</f>
        <v/>
      </c>
      <c r="R490" s="19" t="str">
        <f aca="false">IF(OR(B490="",COUNTIF($B$4:B489,B490)=0),"",LOOKUP(2,1/($B$4:B489=B490),$H$4:H489))</f>
        <v/>
      </c>
      <c r="S490" s="19" t="str">
        <f aca="false">IF(OR(A490="",E490="",J490=""),"",IFERROR(AVERAGEIFS($J$5:$J$504,$E$5:$E$504,E490,$A$5:$A$504,"&gt;="&amp;DATE(YEAR(A490),MONTH(A490),1),$A$5:$A$504,"&lt;="&amp;EOMONTH(A490,0)),""))</f>
        <v/>
      </c>
      <c r="T490" s="19" t="n">
        <f aca="false">IF(K490="",0,F490)</f>
        <v>0</v>
      </c>
      <c r="U490" s="19" t="str">
        <f aca="false">IF(OR(F490="",O490=""),"",IF(F490&gt;O490,"Litros acima do tanque; ",""))&amp;IF(OR(H490="",R490=""),"",IF(H490&lt;=R490,"Odômetro não avançou; ",""))&amp;IF(OR(L490="",P490=""),"",IF(L490&lt;P490,"Consumo abaixo do esperado; ",""))&amp;IF(OR(L490="",Q490=""),"",IF(L490&gt;Q490,"Consumo acima do esperado; ",""))&amp;IF(OR(J490="",S490=""),"",IF(J490&gt;S490*(1+Parâmetros!$B$4),"Preço acima da média do mês; ",""))</f>
        <v/>
      </c>
    </row>
    <row r="491" customFormat="false" ht="15" hidden="false" customHeight="false" outlineLevel="0" collapsed="false">
      <c r="A491" s="11"/>
      <c r="B491" s="10"/>
      <c r="C491" s="10"/>
      <c r="D491" s="10"/>
      <c r="E491" s="10"/>
      <c r="F491" s="12"/>
      <c r="G491" s="12"/>
      <c r="H491" s="13"/>
      <c r="I491" s="10"/>
      <c r="J491" s="14" t="str">
        <f aca="false">IF(OR(F491="",G491="",F491=0),"",G491/F491)</f>
        <v/>
      </c>
      <c r="K491" s="15" t="str">
        <f aca="false">IF(OR(H491="",R491=""),"",IF(H491-R491&lt;=0,"",H491-R491))</f>
        <v/>
      </c>
      <c r="L491" s="16" t="str">
        <f aca="false">IF(OR(K491="",F491="",F491=0),"",K491/F491)</f>
        <v/>
      </c>
      <c r="M491" s="17" t="str">
        <f aca="false">IF(OR(K491="",G491=""),"",G491/K491)</f>
        <v/>
      </c>
      <c r="N491" s="18" t="str">
        <f aca="false">IF(B491="","",IF(COUNTIF(Veículos!$A$5:$A$54,B491)=0,"Placa não cadastrada",IF(U491="","OK",LEFT(U491,LEN(U491)-2))))</f>
        <v/>
      </c>
      <c r="O491" s="19" t="str">
        <f aca="false">IFERROR(INDEX(Veículos!$D$5:$D$54,MATCH(B491,Veículos!$A$5:$A$54,0)),"")</f>
        <v/>
      </c>
      <c r="P491" s="19" t="str">
        <f aca="false">IFERROR(INDEX(Veículos!$E$5:$E$54,MATCH(B491,Veículos!$A$5:$A$54,0)),"")</f>
        <v/>
      </c>
      <c r="Q491" s="19" t="str">
        <f aca="false">IFERROR(INDEX(Veículos!$F$5:$F$54,MATCH(B491,Veículos!$A$5:$A$54,0)),"")</f>
        <v/>
      </c>
      <c r="R491" s="19" t="str">
        <f aca="false">IF(OR(B491="",COUNTIF($B$4:B490,B491)=0),"",LOOKUP(2,1/($B$4:B490=B491),$H$4:H490))</f>
        <v/>
      </c>
      <c r="S491" s="19" t="str">
        <f aca="false">IF(OR(A491="",E491="",J491=""),"",IFERROR(AVERAGEIFS($J$5:$J$504,$E$5:$E$504,E491,$A$5:$A$504,"&gt;="&amp;DATE(YEAR(A491),MONTH(A491),1),$A$5:$A$504,"&lt;="&amp;EOMONTH(A491,0)),""))</f>
        <v/>
      </c>
      <c r="T491" s="19" t="n">
        <f aca="false">IF(K491="",0,F491)</f>
        <v>0</v>
      </c>
      <c r="U491" s="19" t="str">
        <f aca="false">IF(OR(F491="",O491=""),"",IF(F491&gt;O491,"Litros acima do tanque; ",""))&amp;IF(OR(H491="",R491=""),"",IF(H491&lt;=R491,"Odômetro não avançou; ",""))&amp;IF(OR(L491="",P491=""),"",IF(L491&lt;P491,"Consumo abaixo do esperado; ",""))&amp;IF(OR(L491="",Q491=""),"",IF(L491&gt;Q491,"Consumo acima do esperado; ",""))&amp;IF(OR(J491="",S491=""),"",IF(J491&gt;S491*(1+Parâmetros!$B$4),"Preço acima da média do mês; ",""))</f>
        <v/>
      </c>
    </row>
    <row r="492" customFormat="false" ht="15" hidden="false" customHeight="false" outlineLevel="0" collapsed="false">
      <c r="A492" s="11"/>
      <c r="B492" s="10"/>
      <c r="C492" s="10"/>
      <c r="D492" s="10"/>
      <c r="E492" s="10"/>
      <c r="F492" s="12"/>
      <c r="G492" s="12"/>
      <c r="H492" s="13"/>
      <c r="I492" s="10"/>
      <c r="J492" s="14" t="str">
        <f aca="false">IF(OR(F492="",G492="",F492=0),"",G492/F492)</f>
        <v/>
      </c>
      <c r="K492" s="15" t="str">
        <f aca="false">IF(OR(H492="",R492=""),"",IF(H492-R492&lt;=0,"",H492-R492))</f>
        <v/>
      </c>
      <c r="L492" s="16" t="str">
        <f aca="false">IF(OR(K492="",F492="",F492=0),"",K492/F492)</f>
        <v/>
      </c>
      <c r="M492" s="17" t="str">
        <f aca="false">IF(OR(K492="",G492=""),"",G492/K492)</f>
        <v/>
      </c>
      <c r="N492" s="18" t="str">
        <f aca="false">IF(B492="","",IF(COUNTIF(Veículos!$A$5:$A$54,B492)=0,"Placa não cadastrada",IF(U492="","OK",LEFT(U492,LEN(U492)-2))))</f>
        <v/>
      </c>
      <c r="O492" s="19" t="str">
        <f aca="false">IFERROR(INDEX(Veículos!$D$5:$D$54,MATCH(B492,Veículos!$A$5:$A$54,0)),"")</f>
        <v/>
      </c>
      <c r="P492" s="19" t="str">
        <f aca="false">IFERROR(INDEX(Veículos!$E$5:$E$54,MATCH(B492,Veículos!$A$5:$A$54,0)),"")</f>
        <v/>
      </c>
      <c r="Q492" s="19" t="str">
        <f aca="false">IFERROR(INDEX(Veículos!$F$5:$F$54,MATCH(B492,Veículos!$A$5:$A$54,0)),"")</f>
        <v/>
      </c>
      <c r="R492" s="19" t="str">
        <f aca="false">IF(OR(B492="",COUNTIF($B$4:B491,B492)=0),"",LOOKUP(2,1/($B$4:B491=B492),$H$4:H491))</f>
        <v/>
      </c>
      <c r="S492" s="19" t="str">
        <f aca="false">IF(OR(A492="",E492="",J492=""),"",IFERROR(AVERAGEIFS($J$5:$J$504,$E$5:$E$504,E492,$A$5:$A$504,"&gt;="&amp;DATE(YEAR(A492),MONTH(A492),1),$A$5:$A$504,"&lt;="&amp;EOMONTH(A492,0)),""))</f>
        <v/>
      </c>
      <c r="T492" s="19" t="n">
        <f aca="false">IF(K492="",0,F492)</f>
        <v>0</v>
      </c>
      <c r="U492" s="19" t="str">
        <f aca="false">IF(OR(F492="",O492=""),"",IF(F492&gt;O492,"Litros acima do tanque; ",""))&amp;IF(OR(H492="",R492=""),"",IF(H492&lt;=R492,"Odômetro não avançou; ",""))&amp;IF(OR(L492="",P492=""),"",IF(L492&lt;P492,"Consumo abaixo do esperado; ",""))&amp;IF(OR(L492="",Q492=""),"",IF(L492&gt;Q492,"Consumo acima do esperado; ",""))&amp;IF(OR(J492="",S492=""),"",IF(J492&gt;S492*(1+Parâmetros!$B$4),"Preço acima da média do mês; ",""))</f>
        <v/>
      </c>
    </row>
    <row r="493" customFormat="false" ht="15" hidden="false" customHeight="false" outlineLevel="0" collapsed="false">
      <c r="A493" s="11"/>
      <c r="B493" s="10"/>
      <c r="C493" s="10"/>
      <c r="D493" s="10"/>
      <c r="E493" s="10"/>
      <c r="F493" s="12"/>
      <c r="G493" s="12"/>
      <c r="H493" s="13"/>
      <c r="I493" s="10"/>
      <c r="J493" s="14" t="str">
        <f aca="false">IF(OR(F493="",G493="",F493=0),"",G493/F493)</f>
        <v/>
      </c>
      <c r="K493" s="15" t="str">
        <f aca="false">IF(OR(H493="",R493=""),"",IF(H493-R493&lt;=0,"",H493-R493))</f>
        <v/>
      </c>
      <c r="L493" s="16" t="str">
        <f aca="false">IF(OR(K493="",F493="",F493=0),"",K493/F493)</f>
        <v/>
      </c>
      <c r="M493" s="17" t="str">
        <f aca="false">IF(OR(K493="",G493=""),"",G493/K493)</f>
        <v/>
      </c>
      <c r="N493" s="18" t="str">
        <f aca="false">IF(B493="","",IF(COUNTIF(Veículos!$A$5:$A$54,B493)=0,"Placa não cadastrada",IF(U493="","OK",LEFT(U493,LEN(U493)-2))))</f>
        <v/>
      </c>
      <c r="O493" s="19" t="str">
        <f aca="false">IFERROR(INDEX(Veículos!$D$5:$D$54,MATCH(B493,Veículos!$A$5:$A$54,0)),"")</f>
        <v/>
      </c>
      <c r="P493" s="19" t="str">
        <f aca="false">IFERROR(INDEX(Veículos!$E$5:$E$54,MATCH(B493,Veículos!$A$5:$A$54,0)),"")</f>
        <v/>
      </c>
      <c r="Q493" s="19" t="str">
        <f aca="false">IFERROR(INDEX(Veículos!$F$5:$F$54,MATCH(B493,Veículos!$A$5:$A$54,0)),"")</f>
        <v/>
      </c>
      <c r="R493" s="19" t="str">
        <f aca="false">IF(OR(B493="",COUNTIF($B$4:B492,B493)=0),"",LOOKUP(2,1/($B$4:B492=B493),$H$4:H492))</f>
        <v/>
      </c>
      <c r="S493" s="19" t="str">
        <f aca="false">IF(OR(A493="",E493="",J493=""),"",IFERROR(AVERAGEIFS($J$5:$J$504,$E$5:$E$504,E493,$A$5:$A$504,"&gt;="&amp;DATE(YEAR(A493),MONTH(A493),1),$A$5:$A$504,"&lt;="&amp;EOMONTH(A493,0)),""))</f>
        <v/>
      </c>
      <c r="T493" s="19" t="n">
        <f aca="false">IF(K493="",0,F493)</f>
        <v>0</v>
      </c>
      <c r="U493" s="19" t="str">
        <f aca="false">IF(OR(F493="",O493=""),"",IF(F493&gt;O493,"Litros acima do tanque; ",""))&amp;IF(OR(H493="",R493=""),"",IF(H493&lt;=R493,"Odômetro não avançou; ",""))&amp;IF(OR(L493="",P493=""),"",IF(L493&lt;P493,"Consumo abaixo do esperado; ",""))&amp;IF(OR(L493="",Q493=""),"",IF(L493&gt;Q493,"Consumo acima do esperado; ",""))&amp;IF(OR(J493="",S493=""),"",IF(J493&gt;S493*(1+Parâmetros!$B$4),"Preço acima da média do mês; ",""))</f>
        <v/>
      </c>
    </row>
    <row r="494" customFormat="false" ht="15" hidden="false" customHeight="false" outlineLevel="0" collapsed="false">
      <c r="A494" s="11"/>
      <c r="B494" s="10"/>
      <c r="C494" s="10"/>
      <c r="D494" s="10"/>
      <c r="E494" s="10"/>
      <c r="F494" s="12"/>
      <c r="G494" s="12"/>
      <c r="H494" s="13"/>
      <c r="I494" s="10"/>
      <c r="J494" s="14" t="str">
        <f aca="false">IF(OR(F494="",G494="",F494=0),"",G494/F494)</f>
        <v/>
      </c>
      <c r="K494" s="15" t="str">
        <f aca="false">IF(OR(H494="",R494=""),"",IF(H494-R494&lt;=0,"",H494-R494))</f>
        <v/>
      </c>
      <c r="L494" s="16" t="str">
        <f aca="false">IF(OR(K494="",F494="",F494=0),"",K494/F494)</f>
        <v/>
      </c>
      <c r="M494" s="17" t="str">
        <f aca="false">IF(OR(K494="",G494=""),"",G494/K494)</f>
        <v/>
      </c>
      <c r="N494" s="18" t="str">
        <f aca="false">IF(B494="","",IF(COUNTIF(Veículos!$A$5:$A$54,B494)=0,"Placa não cadastrada",IF(U494="","OK",LEFT(U494,LEN(U494)-2))))</f>
        <v/>
      </c>
      <c r="O494" s="19" t="str">
        <f aca="false">IFERROR(INDEX(Veículos!$D$5:$D$54,MATCH(B494,Veículos!$A$5:$A$54,0)),"")</f>
        <v/>
      </c>
      <c r="P494" s="19" t="str">
        <f aca="false">IFERROR(INDEX(Veículos!$E$5:$E$54,MATCH(B494,Veículos!$A$5:$A$54,0)),"")</f>
        <v/>
      </c>
      <c r="Q494" s="19" t="str">
        <f aca="false">IFERROR(INDEX(Veículos!$F$5:$F$54,MATCH(B494,Veículos!$A$5:$A$54,0)),"")</f>
        <v/>
      </c>
      <c r="R494" s="19" t="str">
        <f aca="false">IF(OR(B494="",COUNTIF($B$4:B493,B494)=0),"",LOOKUP(2,1/($B$4:B493=B494),$H$4:H493))</f>
        <v/>
      </c>
      <c r="S494" s="19" t="str">
        <f aca="false">IF(OR(A494="",E494="",J494=""),"",IFERROR(AVERAGEIFS($J$5:$J$504,$E$5:$E$504,E494,$A$5:$A$504,"&gt;="&amp;DATE(YEAR(A494),MONTH(A494),1),$A$5:$A$504,"&lt;="&amp;EOMONTH(A494,0)),""))</f>
        <v/>
      </c>
      <c r="T494" s="19" t="n">
        <f aca="false">IF(K494="",0,F494)</f>
        <v>0</v>
      </c>
      <c r="U494" s="19" t="str">
        <f aca="false">IF(OR(F494="",O494=""),"",IF(F494&gt;O494,"Litros acima do tanque; ",""))&amp;IF(OR(H494="",R494=""),"",IF(H494&lt;=R494,"Odômetro não avançou; ",""))&amp;IF(OR(L494="",P494=""),"",IF(L494&lt;P494,"Consumo abaixo do esperado; ",""))&amp;IF(OR(L494="",Q494=""),"",IF(L494&gt;Q494,"Consumo acima do esperado; ",""))&amp;IF(OR(J494="",S494=""),"",IF(J494&gt;S494*(1+Parâmetros!$B$4),"Preço acima da média do mês; ",""))</f>
        <v/>
      </c>
    </row>
    <row r="495" customFormat="false" ht="15" hidden="false" customHeight="false" outlineLevel="0" collapsed="false">
      <c r="A495" s="11"/>
      <c r="B495" s="10"/>
      <c r="C495" s="10"/>
      <c r="D495" s="10"/>
      <c r="E495" s="10"/>
      <c r="F495" s="12"/>
      <c r="G495" s="12"/>
      <c r="H495" s="13"/>
      <c r="I495" s="10"/>
      <c r="J495" s="14" t="str">
        <f aca="false">IF(OR(F495="",G495="",F495=0),"",G495/F495)</f>
        <v/>
      </c>
      <c r="K495" s="15" t="str">
        <f aca="false">IF(OR(H495="",R495=""),"",IF(H495-R495&lt;=0,"",H495-R495))</f>
        <v/>
      </c>
      <c r="L495" s="16" t="str">
        <f aca="false">IF(OR(K495="",F495="",F495=0),"",K495/F495)</f>
        <v/>
      </c>
      <c r="M495" s="17" t="str">
        <f aca="false">IF(OR(K495="",G495=""),"",G495/K495)</f>
        <v/>
      </c>
      <c r="N495" s="18" t="str">
        <f aca="false">IF(B495="","",IF(COUNTIF(Veículos!$A$5:$A$54,B495)=0,"Placa não cadastrada",IF(U495="","OK",LEFT(U495,LEN(U495)-2))))</f>
        <v/>
      </c>
      <c r="O495" s="19" t="str">
        <f aca="false">IFERROR(INDEX(Veículos!$D$5:$D$54,MATCH(B495,Veículos!$A$5:$A$54,0)),"")</f>
        <v/>
      </c>
      <c r="P495" s="19" t="str">
        <f aca="false">IFERROR(INDEX(Veículos!$E$5:$E$54,MATCH(B495,Veículos!$A$5:$A$54,0)),"")</f>
        <v/>
      </c>
      <c r="Q495" s="19" t="str">
        <f aca="false">IFERROR(INDEX(Veículos!$F$5:$F$54,MATCH(B495,Veículos!$A$5:$A$54,0)),"")</f>
        <v/>
      </c>
      <c r="R495" s="19" t="str">
        <f aca="false">IF(OR(B495="",COUNTIF($B$4:B494,B495)=0),"",LOOKUP(2,1/($B$4:B494=B495),$H$4:H494))</f>
        <v/>
      </c>
      <c r="S495" s="19" t="str">
        <f aca="false">IF(OR(A495="",E495="",J495=""),"",IFERROR(AVERAGEIFS($J$5:$J$504,$E$5:$E$504,E495,$A$5:$A$504,"&gt;="&amp;DATE(YEAR(A495),MONTH(A495),1),$A$5:$A$504,"&lt;="&amp;EOMONTH(A495,0)),""))</f>
        <v/>
      </c>
      <c r="T495" s="19" t="n">
        <f aca="false">IF(K495="",0,F495)</f>
        <v>0</v>
      </c>
      <c r="U495" s="19" t="str">
        <f aca="false">IF(OR(F495="",O495=""),"",IF(F495&gt;O495,"Litros acima do tanque; ",""))&amp;IF(OR(H495="",R495=""),"",IF(H495&lt;=R495,"Odômetro não avançou; ",""))&amp;IF(OR(L495="",P495=""),"",IF(L495&lt;P495,"Consumo abaixo do esperado; ",""))&amp;IF(OR(L495="",Q495=""),"",IF(L495&gt;Q495,"Consumo acima do esperado; ",""))&amp;IF(OR(J495="",S495=""),"",IF(J495&gt;S495*(1+Parâmetros!$B$4),"Preço acima da média do mês; ",""))</f>
        <v/>
      </c>
    </row>
    <row r="496" customFormat="false" ht="15" hidden="false" customHeight="false" outlineLevel="0" collapsed="false">
      <c r="A496" s="11"/>
      <c r="B496" s="10"/>
      <c r="C496" s="10"/>
      <c r="D496" s="10"/>
      <c r="E496" s="10"/>
      <c r="F496" s="12"/>
      <c r="G496" s="12"/>
      <c r="H496" s="13"/>
      <c r="I496" s="10"/>
      <c r="J496" s="14" t="str">
        <f aca="false">IF(OR(F496="",G496="",F496=0),"",G496/F496)</f>
        <v/>
      </c>
      <c r="K496" s="15" t="str">
        <f aca="false">IF(OR(H496="",R496=""),"",IF(H496-R496&lt;=0,"",H496-R496))</f>
        <v/>
      </c>
      <c r="L496" s="16" t="str">
        <f aca="false">IF(OR(K496="",F496="",F496=0),"",K496/F496)</f>
        <v/>
      </c>
      <c r="M496" s="17" t="str">
        <f aca="false">IF(OR(K496="",G496=""),"",G496/K496)</f>
        <v/>
      </c>
      <c r="N496" s="18" t="str">
        <f aca="false">IF(B496="","",IF(COUNTIF(Veículos!$A$5:$A$54,B496)=0,"Placa não cadastrada",IF(U496="","OK",LEFT(U496,LEN(U496)-2))))</f>
        <v/>
      </c>
      <c r="O496" s="19" t="str">
        <f aca="false">IFERROR(INDEX(Veículos!$D$5:$D$54,MATCH(B496,Veículos!$A$5:$A$54,0)),"")</f>
        <v/>
      </c>
      <c r="P496" s="19" t="str">
        <f aca="false">IFERROR(INDEX(Veículos!$E$5:$E$54,MATCH(B496,Veículos!$A$5:$A$54,0)),"")</f>
        <v/>
      </c>
      <c r="Q496" s="19" t="str">
        <f aca="false">IFERROR(INDEX(Veículos!$F$5:$F$54,MATCH(B496,Veículos!$A$5:$A$54,0)),"")</f>
        <v/>
      </c>
      <c r="R496" s="19" t="str">
        <f aca="false">IF(OR(B496="",COUNTIF($B$4:B495,B496)=0),"",LOOKUP(2,1/($B$4:B495=B496),$H$4:H495))</f>
        <v/>
      </c>
      <c r="S496" s="19" t="str">
        <f aca="false">IF(OR(A496="",E496="",J496=""),"",IFERROR(AVERAGEIFS($J$5:$J$504,$E$5:$E$504,E496,$A$5:$A$504,"&gt;="&amp;DATE(YEAR(A496),MONTH(A496),1),$A$5:$A$504,"&lt;="&amp;EOMONTH(A496,0)),""))</f>
        <v/>
      </c>
      <c r="T496" s="19" t="n">
        <f aca="false">IF(K496="",0,F496)</f>
        <v>0</v>
      </c>
      <c r="U496" s="19" t="str">
        <f aca="false">IF(OR(F496="",O496=""),"",IF(F496&gt;O496,"Litros acima do tanque; ",""))&amp;IF(OR(H496="",R496=""),"",IF(H496&lt;=R496,"Odômetro não avançou; ",""))&amp;IF(OR(L496="",P496=""),"",IF(L496&lt;P496,"Consumo abaixo do esperado; ",""))&amp;IF(OR(L496="",Q496=""),"",IF(L496&gt;Q496,"Consumo acima do esperado; ",""))&amp;IF(OR(J496="",S496=""),"",IF(J496&gt;S496*(1+Parâmetros!$B$4),"Preço acima da média do mês; ",""))</f>
        <v/>
      </c>
    </row>
    <row r="497" customFormat="false" ht="15" hidden="false" customHeight="false" outlineLevel="0" collapsed="false">
      <c r="A497" s="11"/>
      <c r="B497" s="10"/>
      <c r="C497" s="10"/>
      <c r="D497" s="10"/>
      <c r="E497" s="10"/>
      <c r="F497" s="12"/>
      <c r="G497" s="12"/>
      <c r="H497" s="13"/>
      <c r="I497" s="10"/>
      <c r="J497" s="14" t="str">
        <f aca="false">IF(OR(F497="",G497="",F497=0),"",G497/F497)</f>
        <v/>
      </c>
      <c r="K497" s="15" t="str">
        <f aca="false">IF(OR(H497="",R497=""),"",IF(H497-R497&lt;=0,"",H497-R497))</f>
        <v/>
      </c>
      <c r="L497" s="16" t="str">
        <f aca="false">IF(OR(K497="",F497="",F497=0),"",K497/F497)</f>
        <v/>
      </c>
      <c r="M497" s="17" t="str">
        <f aca="false">IF(OR(K497="",G497=""),"",G497/K497)</f>
        <v/>
      </c>
      <c r="N497" s="18" t="str">
        <f aca="false">IF(B497="","",IF(COUNTIF(Veículos!$A$5:$A$54,B497)=0,"Placa não cadastrada",IF(U497="","OK",LEFT(U497,LEN(U497)-2))))</f>
        <v/>
      </c>
      <c r="O497" s="19" t="str">
        <f aca="false">IFERROR(INDEX(Veículos!$D$5:$D$54,MATCH(B497,Veículos!$A$5:$A$54,0)),"")</f>
        <v/>
      </c>
      <c r="P497" s="19" t="str">
        <f aca="false">IFERROR(INDEX(Veículos!$E$5:$E$54,MATCH(B497,Veículos!$A$5:$A$54,0)),"")</f>
        <v/>
      </c>
      <c r="Q497" s="19" t="str">
        <f aca="false">IFERROR(INDEX(Veículos!$F$5:$F$54,MATCH(B497,Veículos!$A$5:$A$54,0)),"")</f>
        <v/>
      </c>
      <c r="R497" s="19" t="str">
        <f aca="false">IF(OR(B497="",COUNTIF($B$4:B496,B497)=0),"",LOOKUP(2,1/($B$4:B496=B497),$H$4:H496))</f>
        <v/>
      </c>
      <c r="S497" s="19" t="str">
        <f aca="false">IF(OR(A497="",E497="",J497=""),"",IFERROR(AVERAGEIFS($J$5:$J$504,$E$5:$E$504,E497,$A$5:$A$504,"&gt;="&amp;DATE(YEAR(A497),MONTH(A497),1),$A$5:$A$504,"&lt;="&amp;EOMONTH(A497,0)),""))</f>
        <v/>
      </c>
      <c r="T497" s="19" t="n">
        <f aca="false">IF(K497="",0,F497)</f>
        <v>0</v>
      </c>
      <c r="U497" s="19" t="str">
        <f aca="false">IF(OR(F497="",O497=""),"",IF(F497&gt;O497,"Litros acima do tanque; ",""))&amp;IF(OR(H497="",R497=""),"",IF(H497&lt;=R497,"Odômetro não avançou; ",""))&amp;IF(OR(L497="",P497=""),"",IF(L497&lt;P497,"Consumo abaixo do esperado; ",""))&amp;IF(OR(L497="",Q497=""),"",IF(L497&gt;Q497,"Consumo acima do esperado; ",""))&amp;IF(OR(J497="",S497=""),"",IF(J497&gt;S497*(1+Parâmetros!$B$4),"Preço acima da média do mês; ",""))</f>
        <v/>
      </c>
    </row>
    <row r="498" customFormat="false" ht="15" hidden="false" customHeight="false" outlineLevel="0" collapsed="false">
      <c r="A498" s="11"/>
      <c r="B498" s="10"/>
      <c r="C498" s="10"/>
      <c r="D498" s="10"/>
      <c r="E498" s="10"/>
      <c r="F498" s="12"/>
      <c r="G498" s="12"/>
      <c r="H498" s="13"/>
      <c r="I498" s="10"/>
      <c r="J498" s="14" t="str">
        <f aca="false">IF(OR(F498="",G498="",F498=0),"",G498/F498)</f>
        <v/>
      </c>
      <c r="K498" s="15" t="str">
        <f aca="false">IF(OR(H498="",R498=""),"",IF(H498-R498&lt;=0,"",H498-R498))</f>
        <v/>
      </c>
      <c r="L498" s="16" t="str">
        <f aca="false">IF(OR(K498="",F498="",F498=0),"",K498/F498)</f>
        <v/>
      </c>
      <c r="M498" s="17" t="str">
        <f aca="false">IF(OR(K498="",G498=""),"",G498/K498)</f>
        <v/>
      </c>
      <c r="N498" s="18" t="str">
        <f aca="false">IF(B498="","",IF(COUNTIF(Veículos!$A$5:$A$54,B498)=0,"Placa não cadastrada",IF(U498="","OK",LEFT(U498,LEN(U498)-2))))</f>
        <v/>
      </c>
      <c r="O498" s="19" t="str">
        <f aca="false">IFERROR(INDEX(Veículos!$D$5:$D$54,MATCH(B498,Veículos!$A$5:$A$54,0)),"")</f>
        <v/>
      </c>
      <c r="P498" s="19" t="str">
        <f aca="false">IFERROR(INDEX(Veículos!$E$5:$E$54,MATCH(B498,Veículos!$A$5:$A$54,0)),"")</f>
        <v/>
      </c>
      <c r="Q498" s="19" t="str">
        <f aca="false">IFERROR(INDEX(Veículos!$F$5:$F$54,MATCH(B498,Veículos!$A$5:$A$54,0)),"")</f>
        <v/>
      </c>
      <c r="R498" s="19" t="str">
        <f aca="false">IF(OR(B498="",COUNTIF($B$4:B497,B498)=0),"",LOOKUP(2,1/($B$4:B497=B498),$H$4:H497))</f>
        <v/>
      </c>
      <c r="S498" s="19" t="str">
        <f aca="false">IF(OR(A498="",E498="",J498=""),"",IFERROR(AVERAGEIFS($J$5:$J$504,$E$5:$E$504,E498,$A$5:$A$504,"&gt;="&amp;DATE(YEAR(A498),MONTH(A498),1),$A$5:$A$504,"&lt;="&amp;EOMONTH(A498,0)),""))</f>
        <v/>
      </c>
      <c r="T498" s="19" t="n">
        <f aca="false">IF(K498="",0,F498)</f>
        <v>0</v>
      </c>
      <c r="U498" s="19" t="str">
        <f aca="false">IF(OR(F498="",O498=""),"",IF(F498&gt;O498,"Litros acima do tanque; ",""))&amp;IF(OR(H498="",R498=""),"",IF(H498&lt;=R498,"Odômetro não avançou; ",""))&amp;IF(OR(L498="",P498=""),"",IF(L498&lt;P498,"Consumo abaixo do esperado; ",""))&amp;IF(OR(L498="",Q498=""),"",IF(L498&gt;Q498,"Consumo acima do esperado; ",""))&amp;IF(OR(J498="",S498=""),"",IF(J498&gt;S498*(1+Parâmetros!$B$4),"Preço acima da média do mês; ",""))</f>
        <v/>
      </c>
    </row>
    <row r="499" customFormat="false" ht="15" hidden="false" customHeight="false" outlineLevel="0" collapsed="false">
      <c r="A499" s="11"/>
      <c r="B499" s="10"/>
      <c r="C499" s="10"/>
      <c r="D499" s="10"/>
      <c r="E499" s="10"/>
      <c r="F499" s="12"/>
      <c r="G499" s="12"/>
      <c r="H499" s="13"/>
      <c r="I499" s="10"/>
      <c r="J499" s="14" t="str">
        <f aca="false">IF(OR(F499="",G499="",F499=0),"",G499/F499)</f>
        <v/>
      </c>
      <c r="K499" s="15" t="str">
        <f aca="false">IF(OR(H499="",R499=""),"",IF(H499-R499&lt;=0,"",H499-R499))</f>
        <v/>
      </c>
      <c r="L499" s="16" t="str">
        <f aca="false">IF(OR(K499="",F499="",F499=0),"",K499/F499)</f>
        <v/>
      </c>
      <c r="M499" s="17" t="str">
        <f aca="false">IF(OR(K499="",G499=""),"",G499/K499)</f>
        <v/>
      </c>
      <c r="N499" s="18" t="str">
        <f aca="false">IF(B499="","",IF(COUNTIF(Veículos!$A$5:$A$54,B499)=0,"Placa não cadastrada",IF(U499="","OK",LEFT(U499,LEN(U499)-2))))</f>
        <v/>
      </c>
      <c r="O499" s="19" t="str">
        <f aca="false">IFERROR(INDEX(Veículos!$D$5:$D$54,MATCH(B499,Veículos!$A$5:$A$54,0)),"")</f>
        <v/>
      </c>
      <c r="P499" s="19" t="str">
        <f aca="false">IFERROR(INDEX(Veículos!$E$5:$E$54,MATCH(B499,Veículos!$A$5:$A$54,0)),"")</f>
        <v/>
      </c>
      <c r="Q499" s="19" t="str">
        <f aca="false">IFERROR(INDEX(Veículos!$F$5:$F$54,MATCH(B499,Veículos!$A$5:$A$54,0)),"")</f>
        <v/>
      </c>
      <c r="R499" s="19" t="str">
        <f aca="false">IF(OR(B499="",COUNTIF($B$4:B498,B499)=0),"",LOOKUP(2,1/($B$4:B498=B499),$H$4:H498))</f>
        <v/>
      </c>
      <c r="S499" s="19" t="str">
        <f aca="false">IF(OR(A499="",E499="",J499=""),"",IFERROR(AVERAGEIFS($J$5:$J$504,$E$5:$E$504,E499,$A$5:$A$504,"&gt;="&amp;DATE(YEAR(A499),MONTH(A499),1),$A$5:$A$504,"&lt;="&amp;EOMONTH(A499,0)),""))</f>
        <v/>
      </c>
      <c r="T499" s="19" t="n">
        <f aca="false">IF(K499="",0,F499)</f>
        <v>0</v>
      </c>
      <c r="U499" s="19" t="str">
        <f aca="false">IF(OR(F499="",O499=""),"",IF(F499&gt;O499,"Litros acima do tanque; ",""))&amp;IF(OR(H499="",R499=""),"",IF(H499&lt;=R499,"Odômetro não avançou; ",""))&amp;IF(OR(L499="",P499=""),"",IF(L499&lt;P499,"Consumo abaixo do esperado; ",""))&amp;IF(OR(L499="",Q499=""),"",IF(L499&gt;Q499,"Consumo acima do esperado; ",""))&amp;IF(OR(J499="",S499=""),"",IF(J499&gt;S499*(1+Parâmetros!$B$4),"Preço acima da média do mês; ",""))</f>
        <v/>
      </c>
    </row>
    <row r="500" customFormat="false" ht="15" hidden="false" customHeight="false" outlineLevel="0" collapsed="false">
      <c r="A500" s="11"/>
      <c r="B500" s="10"/>
      <c r="C500" s="10"/>
      <c r="D500" s="10"/>
      <c r="E500" s="10"/>
      <c r="F500" s="12"/>
      <c r="G500" s="12"/>
      <c r="H500" s="13"/>
      <c r="I500" s="10"/>
      <c r="J500" s="14" t="str">
        <f aca="false">IF(OR(F500="",G500="",F500=0),"",G500/F500)</f>
        <v/>
      </c>
      <c r="K500" s="15" t="str">
        <f aca="false">IF(OR(H500="",R500=""),"",IF(H500-R500&lt;=0,"",H500-R500))</f>
        <v/>
      </c>
      <c r="L500" s="16" t="str">
        <f aca="false">IF(OR(K500="",F500="",F500=0),"",K500/F500)</f>
        <v/>
      </c>
      <c r="M500" s="17" t="str">
        <f aca="false">IF(OR(K500="",G500=""),"",G500/K500)</f>
        <v/>
      </c>
      <c r="N500" s="18" t="str">
        <f aca="false">IF(B500="","",IF(COUNTIF(Veículos!$A$5:$A$54,B500)=0,"Placa não cadastrada",IF(U500="","OK",LEFT(U500,LEN(U500)-2))))</f>
        <v/>
      </c>
      <c r="O500" s="19" t="str">
        <f aca="false">IFERROR(INDEX(Veículos!$D$5:$D$54,MATCH(B500,Veículos!$A$5:$A$54,0)),"")</f>
        <v/>
      </c>
      <c r="P500" s="19" t="str">
        <f aca="false">IFERROR(INDEX(Veículos!$E$5:$E$54,MATCH(B500,Veículos!$A$5:$A$54,0)),"")</f>
        <v/>
      </c>
      <c r="Q500" s="19" t="str">
        <f aca="false">IFERROR(INDEX(Veículos!$F$5:$F$54,MATCH(B500,Veículos!$A$5:$A$54,0)),"")</f>
        <v/>
      </c>
      <c r="R500" s="19" t="str">
        <f aca="false">IF(OR(B500="",COUNTIF($B$4:B499,B500)=0),"",LOOKUP(2,1/($B$4:B499=B500),$H$4:H499))</f>
        <v/>
      </c>
      <c r="S500" s="19" t="str">
        <f aca="false">IF(OR(A500="",E500="",J500=""),"",IFERROR(AVERAGEIFS($J$5:$J$504,$E$5:$E$504,E500,$A$5:$A$504,"&gt;="&amp;DATE(YEAR(A500),MONTH(A500),1),$A$5:$A$504,"&lt;="&amp;EOMONTH(A500,0)),""))</f>
        <v/>
      </c>
      <c r="T500" s="19" t="n">
        <f aca="false">IF(K500="",0,F500)</f>
        <v>0</v>
      </c>
      <c r="U500" s="19" t="str">
        <f aca="false">IF(OR(F500="",O500=""),"",IF(F500&gt;O500,"Litros acima do tanque; ",""))&amp;IF(OR(H500="",R500=""),"",IF(H500&lt;=R500,"Odômetro não avançou; ",""))&amp;IF(OR(L500="",P500=""),"",IF(L500&lt;P500,"Consumo abaixo do esperado; ",""))&amp;IF(OR(L500="",Q500=""),"",IF(L500&gt;Q500,"Consumo acima do esperado; ",""))&amp;IF(OR(J500="",S500=""),"",IF(J500&gt;S500*(1+Parâmetros!$B$4),"Preço acima da média do mês; ",""))</f>
        <v/>
      </c>
    </row>
    <row r="501" customFormat="false" ht="15" hidden="false" customHeight="false" outlineLevel="0" collapsed="false">
      <c r="A501" s="11"/>
      <c r="B501" s="10"/>
      <c r="C501" s="10"/>
      <c r="D501" s="10"/>
      <c r="E501" s="10"/>
      <c r="F501" s="12"/>
      <c r="G501" s="12"/>
      <c r="H501" s="13"/>
      <c r="I501" s="10"/>
      <c r="J501" s="14" t="str">
        <f aca="false">IF(OR(F501="",G501="",F501=0),"",G501/F501)</f>
        <v/>
      </c>
      <c r="K501" s="15" t="str">
        <f aca="false">IF(OR(H501="",R501=""),"",IF(H501-R501&lt;=0,"",H501-R501))</f>
        <v/>
      </c>
      <c r="L501" s="16" t="str">
        <f aca="false">IF(OR(K501="",F501="",F501=0),"",K501/F501)</f>
        <v/>
      </c>
      <c r="M501" s="17" t="str">
        <f aca="false">IF(OR(K501="",G501=""),"",G501/K501)</f>
        <v/>
      </c>
      <c r="N501" s="18" t="str">
        <f aca="false">IF(B501="","",IF(COUNTIF(Veículos!$A$5:$A$54,B501)=0,"Placa não cadastrada",IF(U501="","OK",LEFT(U501,LEN(U501)-2))))</f>
        <v/>
      </c>
      <c r="O501" s="19" t="str">
        <f aca="false">IFERROR(INDEX(Veículos!$D$5:$D$54,MATCH(B501,Veículos!$A$5:$A$54,0)),"")</f>
        <v/>
      </c>
      <c r="P501" s="19" t="str">
        <f aca="false">IFERROR(INDEX(Veículos!$E$5:$E$54,MATCH(B501,Veículos!$A$5:$A$54,0)),"")</f>
        <v/>
      </c>
      <c r="Q501" s="19" t="str">
        <f aca="false">IFERROR(INDEX(Veículos!$F$5:$F$54,MATCH(B501,Veículos!$A$5:$A$54,0)),"")</f>
        <v/>
      </c>
      <c r="R501" s="19" t="str">
        <f aca="false">IF(OR(B501="",COUNTIF($B$4:B500,B501)=0),"",LOOKUP(2,1/($B$4:B500=B501),$H$4:H500))</f>
        <v/>
      </c>
      <c r="S501" s="19" t="str">
        <f aca="false">IF(OR(A501="",E501="",J501=""),"",IFERROR(AVERAGEIFS($J$5:$J$504,$E$5:$E$504,E501,$A$5:$A$504,"&gt;="&amp;DATE(YEAR(A501),MONTH(A501),1),$A$5:$A$504,"&lt;="&amp;EOMONTH(A501,0)),""))</f>
        <v/>
      </c>
      <c r="T501" s="19" t="n">
        <f aca="false">IF(K501="",0,F501)</f>
        <v>0</v>
      </c>
      <c r="U501" s="19" t="str">
        <f aca="false">IF(OR(F501="",O501=""),"",IF(F501&gt;O501,"Litros acima do tanque; ",""))&amp;IF(OR(H501="",R501=""),"",IF(H501&lt;=R501,"Odômetro não avançou; ",""))&amp;IF(OR(L501="",P501=""),"",IF(L501&lt;P501,"Consumo abaixo do esperado; ",""))&amp;IF(OR(L501="",Q501=""),"",IF(L501&gt;Q501,"Consumo acima do esperado; ",""))&amp;IF(OR(J501="",S501=""),"",IF(J501&gt;S501*(1+Parâmetros!$B$4),"Preço acima da média do mês; ",""))</f>
        <v/>
      </c>
    </row>
    <row r="502" customFormat="false" ht="15" hidden="false" customHeight="false" outlineLevel="0" collapsed="false">
      <c r="A502" s="11"/>
      <c r="B502" s="10"/>
      <c r="C502" s="10"/>
      <c r="D502" s="10"/>
      <c r="E502" s="10"/>
      <c r="F502" s="12"/>
      <c r="G502" s="12"/>
      <c r="H502" s="13"/>
      <c r="I502" s="10"/>
      <c r="J502" s="14" t="str">
        <f aca="false">IF(OR(F502="",G502="",F502=0),"",G502/F502)</f>
        <v/>
      </c>
      <c r="K502" s="15" t="str">
        <f aca="false">IF(OR(H502="",R502=""),"",IF(H502-R502&lt;=0,"",H502-R502))</f>
        <v/>
      </c>
      <c r="L502" s="16" t="str">
        <f aca="false">IF(OR(K502="",F502="",F502=0),"",K502/F502)</f>
        <v/>
      </c>
      <c r="M502" s="17" t="str">
        <f aca="false">IF(OR(K502="",G502=""),"",G502/K502)</f>
        <v/>
      </c>
      <c r="N502" s="18" t="str">
        <f aca="false">IF(B502="","",IF(COUNTIF(Veículos!$A$5:$A$54,B502)=0,"Placa não cadastrada",IF(U502="","OK",LEFT(U502,LEN(U502)-2))))</f>
        <v/>
      </c>
      <c r="O502" s="19" t="str">
        <f aca="false">IFERROR(INDEX(Veículos!$D$5:$D$54,MATCH(B502,Veículos!$A$5:$A$54,0)),"")</f>
        <v/>
      </c>
      <c r="P502" s="19" t="str">
        <f aca="false">IFERROR(INDEX(Veículos!$E$5:$E$54,MATCH(B502,Veículos!$A$5:$A$54,0)),"")</f>
        <v/>
      </c>
      <c r="Q502" s="19" t="str">
        <f aca="false">IFERROR(INDEX(Veículos!$F$5:$F$54,MATCH(B502,Veículos!$A$5:$A$54,0)),"")</f>
        <v/>
      </c>
      <c r="R502" s="19" t="str">
        <f aca="false">IF(OR(B502="",COUNTIF($B$4:B501,B502)=0),"",LOOKUP(2,1/($B$4:B501=B502),$H$4:H501))</f>
        <v/>
      </c>
      <c r="S502" s="19" t="str">
        <f aca="false">IF(OR(A502="",E502="",J502=""),"",IFERROR(AVERAGEIFS($J$5:$J$504,$E$5:$E$504,E502,$A$5:$A$504,"&gt;="&amp;DATE(YEAR(A502),MONTH(A502),1),$A$5:$A$504,"&lt;="&amp;EOMONTH(A502,0)),""))</f>
        <v/>
      </c>
      <c r="T502" s="19" t="n">
        <f aca="false">IF(K502="",0,F502)</f>
        <v>0</v>
      </c>
      <c r="U502" s="19" t="str">
        <f aca="false">IF(OR(F502="",O502=""),"",IF(F502&gt;O502,"Litros acima do tanque; ",""))&amp;IF(OR(H502="",R502=""),"",IF(H502&lt;=R502,"Odômetro não avançou; ",""))&amp;IF(OR(L502="",P502=""),"",IF(L502&lt;P502,"Consumo abaixo do esperado; ",""))&amp;IF(OR(L502="",Q502=""),"",IF(L502&gt;Q502,"Consumo acima do esperado; ",""))&amp;IF(OR(J502="",S502=""),"",IF(J502&gt;S502*(1+Parâmetros!$B$4),"Preço acima da média do mês; ",""))</f>
        <v/>
      </c>
    </row>
    <row r="503" customFormat="false" ht="15" hidden="false" customHeight="false" outlineLevel="0" collapsed="false">
      <c r="A503" s="11"/>
      <c r="B503" s="10"/>
      <c r="C503" s="10"/>
      <c r="D503" s="10"/>
      <c r="E503" s="10"/>
      <c r="F503" s="12"/>
      <c r="G503" s="12"/>
      <c r="H503" s="13"/>
      <c r="I503" s="10"/>
      <c r="J503" s="14" t="str">
        <f aca="false">IF(OR(F503="",G503="",F503=0),"",G503/F503)</f>
        <v/>
      </c>
      <c r="K503" s="15" t="str">
        <f aca="false">IF(OR(H503="",R503=""),"",IF(H503-R503&lt;=0,"",H503-R503))</f>
        <v/>
      </c>
      <c r="L503" s="16" t="str">
        <f aca="false">IF(OR(K503="",F503="",F503=0),"",K503/F503)</f>
        <v/>
      </c>
      <c r="M503" s="17" t="str">
        <f aca="false">IF(OR(K503="",G503=""),"",G503/K503)</f>
        <v/>
      </c>
      <c r="N503" s="18" t="str">
        <f aca="false">IF(B503="","",IF(COUNTIF(Veículos!$A$5:$A$54,B503)=0,"Placa não cadastrada",IF(U503="","OK",LEFT(U503,LEN(U503)-2))))</f>
        <v/>
      </c>
      <c r="O503" s="19" t="str">
        <f aca="false">IFERROR(INDEX(Veículos!$D$5:$D$54,MATCH(B503,Veículos!$A$5:$A$54,0)),"")</f>
        <v/>
      </c>
      <c r="P503" s="19" t="str">
        <f aca="false">IFERROR(INDEX(Veículos!$E$5:$E$54,MATCH(B503,Veículos!$A$5:$A$54,0)),"")</f>
        <v/>
      </c>
      <c r="Q503" s="19" t="str">
        <f aca="false">IFERROR(INDEX(Veículos!$F$5:$F$54,MATCH(B503,Veículos!$A$5:$A$54,0)),"")</f>
        <v/>
      </c>
      <c r="R503" s="19" t="str">
        <f aca="false">IF(OR(B503="",COUNTIF($B$4:B502,B503)=0),"",LOOKUP(2,1/($B$4:B502=B503),$H$4:H502))</f>
        <v/>
      </c>
      <c r="S503" s="19" t="str">
        <f aca="false">IF(OR(A503="",E503="",J503=""),"",IFERROR(AVERAGEIFS($J$5:$J$504,$E$5:$E$504,E503,$A$5:$A$504,"&gt;="&amp;DATE(YEAR(A503),MONTH(A503),1),$A$5:$A$504,"&lt;="&amp;EOMONTH(A503,0)),""))</f>
        <v/>
      </c>
      <c r="T503" s="19" t="n">
        <f aca="false">IF(K503="",0,F503)</f>
        <v>0</v>
      </c>
      <c r="U503" s="19" t="str">
        <f aca="false">IF(OR(F503="",O503=""),"",IF(F503&gt;O503,"Litros acima do tanque; ",""))&amp;IF(OR(H503="",R503=""),"",IF(H503&lt;=R503,"Odômetro não avançou; ",""))&amp;IF(OR(L503="",P503=""),"",IF(L503&lt;P503,"Consumo abaixo do esperado; ",""))&amp;IF(OR(L503="",Q503=""),"",IF(L503&gt;Q503,"Consumo acima do esperado; ",""))&amp;IF(OR(J503="",S503=""),"",IF(J503&gt;S503*(1+Parâmetros!$B$4),"Preço acima da média do mês; ",""))</f>
        <v/>
      </c>
    </row>
    <row r="504" customFormat="false" ht="15" hidden="false" customHeight="false" outlineLevel="0" collapsed="false">
      <c r="A504" s="11"/>
      <c r="B504" s="10"/>
      <c r="C504" s="10"/>
      <c r="D504" s="10"/>
      <c r="E504" s="10"/>
      <c r="F504" s="12"/>
      <c r="G504" s="12"/>
      <c r="H504" s="13"/>
      <c r="I504" s="10"/>
      <c r="J504" s="14" t="str">
        <f aca="false">IF(OR(F504="",G504="",F504=0),"",G504/F504)</f>
        <v/>
      </c>
      <c r="K504" s="15" t="str">
        <f aca="false">IF(OR(H504="",R504=""),"",IF(H504-R504&lt;=0,"",H504-R504))</f>
        <v/>
      </c>
      <c r="L504" s="16" t="str">
        <f aca="false">IF(OR(K504="",F504="",F504=0),"",K504/F504)</f>
        <v/>
      </c>
      <c r="M504" s="17" t="str">
        <f aca="false">IF(OR(K504="",G504=""),"",G504/K504)</f>
        <v/>
      </c>
      <c r="N504" s="18" t="str">
        <f aca="false">IF(B504="","",IF(COUNTIF(Veículos!$A$5:$A$54,B504)=0,"Placa não cadastrada",IF(U504="","OK",LEFT(U504,LEN(U504)-2))))</f>
        <v/>
      </c>
      <c r="O504" s="19" t="str">
        <f aca="false">IFERROR(INDEX(Veículos!$D$5:$D$54,MATCH(B504,Veículos!$A$5:$A$54,0)),"")</f>
        <v/>
      </c>
      <c r="P504" s="19" t="str">
        <f aca="false">IFERROR(INDEX(Veículos!$E$5:$E$54,MATCH(B504,Veículos!$A$5:$A$54,0)),"")</f>
        <v/>
      </c>
      <c r="Q504" s="19" t="str">
        <f aca="false">IFERROR(INDEX(Veículos!$F$5:$F$54,MATCH(B504,Veículos!$A$5:$A$54,0)),"")</f>
        <v/>
      </c>
      <c r="R504" s="19" t="str">
        <f aca="false">IF(OR(B504="",COUNTIF($B$4:B503,B504)=0),"",LOOKUP(2,1/($B$4:B503=B504),$H$4:H503))</f>
        <v/>
      </c>
      <c r="S504" s="19" t="str">
        <f aca="false">IF(OR(A504="",E504="",J504=""),"",IFERROR(AVERAGEIFS($J$5:$J$504,$E$5:$E$504,E504,$A$5:$A$504,"&gt;="&amp;DATE(YEAR(A504),MONTH(A504),1),$A$5:$A$504,"&lt;="&amp;EOMONTH(A504,0)),""))</f>
        <v/>
      </c>
      <c r="T504" s="19" t="n">
        <f aca="false">IF(K504="",0,F504)</f>
        <v>0</v>
      </c>
      <c r="U504" s="19" t="str">
        <f aca="false">IF(OR(F504="",O504=""),"",IF(F504&gt;O504,"Litros acima do tanque; ",""))&amp;IF(OR(H504="",R504=""),"",IF(H504&lt;=R504,"Odômetro não avançou; ",""))&amp;IF(OR(L504="",P504=""),"",IF(L504&lt;P504,"Consumo abaixo do esperado; ",""))&amp;IF(OR(L504="",Q504=""),"",IF(L504&gt;Q504,"Consumo acima do esperado; ",""))&amp;IF(OR(J504="",S504=""),"",IF(J504&gt;S504*(1+Parâmetros!$B$4),"Preço acima da média do mês; ",""))</f>
        <v/>
      </c>
    </row>
  </sheetData>
  <conditionalFormatting sqref="N5:N504">
    <cfRule type="expression" priority="2" aboveAverage="0" equalAverage="0" bottom="0" percent="0" rank="0" text="" dxfId="0">
      <formula>AND(N5&lt;&gt;"",N5&lt;&gt;"OK")</formula>
    </cfRule>
    <cfRule type="expression" priority="3" aboveAverage="0" equalAverage="0" bottom="0" percent="0" rank="0" text="" dxfId="1">
      <formula>N5="OK"</formula>
    </cfRule>
  </conditionalFormatting>
  <dataValidations count="3">
    <dataValidation allowBlank="true" errorStyle="stop" operator="between" showDropDown="false" showErrorMessage="false" showInputMessage="false" sqref="B5:B504" type="list">
      <formula1>Veículos!$A$5:$A$54</formula1>
      <formula2>0</formula2>
    </dataValidation>
    <dataValidation allowBlank="true" errorStyle="stop" operator="between" showDropDown="false" showErrorMessage="false" showInputMessage="false" sqref="E5:E504" type="list">
      <formula1>Parâmetros!$A$8:$A$13</formula1>
      <formula2>0</formula2>
    </dataValidation>
    <dataValidation allowBlank="true" errorStyle="stop" operator="between" showDropDown="false" showErrorMessage="false" showInputMessage="false" sqref="I5:I50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7" min="6" style="0" width="12"/>
    <col collapsed="false" customWidth="true" hidden="false" outlineLevel="0" max="8" min="8" style="0" width="15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5" t="s">
        <v>79</v>
      </c>
    </row>
    <row r="2" customFormat="false" ht="15" hidden="false" customHeight="false" outlineLevel="0" collapsed="false">
      <c r="A2" s="2" t="s">
        <v>80</v>
      </c>
    </row>
    <row r="3" customFormat="false" ht="15" hidden="false" customHeight="false" outlineLevel="0" collapsed="false">
      <c r="A3" s="8" t="s">
        <v>81</v>
      </c>
      <c r="B3" s="21" t="n">
        <v>46266</v>
      </c>
      <c r="C3" s="22" t="n">
        <f aca="false">EOMONTH(B3,0)</f>
        <v>46295</v>
      </c>
    </row>
    <row r="5" customFormat="false" ht="31.5" hidden="false" customHeight="true" outlineLevel="0" collapsed="false">
      <c r="A5" s="9" t="s">
        <v>36</v>
      </c>
      <c r="B5" s="9" t="s">
        <v>37</v>
      </c>
      <c r="C5" s="9" t="s">
        <v>82</v>
      </c>
      <c r="D5" s="9" t="s">
        <v>55</v>
      </c>
      <c r="E5" s="9" t="s">
        <v>83</v>
      </c>
      <c r="F5" s="9" t="s">
        <v>60</v>
      </c>
      <c r="G5" s="9" t="s">
        <v>61</v>
      </c>
      <c r="H5" s="9" t="s">
        <v>62</v>
      </c>
      <c r="I5" s="9" t="s">
        <v>84</v>
      </c>
    </row>
    <row r="6" customFormat="false" ht="15" hidden="false" customHeight="false" outlineLevel="0" collapsed="false">
      <c r="A6" s="18" t="str">
        <f aca="false">IF(Veículos!A5="","",Veículos!A5)</f>
        <v>ABC1D23</v>
      </c>
      <c r="B6" s="18" t="str">
        <f aca="false">IF(A6="","",Veículos!B5)</f>
        <v>Picape leve flex (exemplo)</v>
      </c>
      <c r="C6" s="18" t="n">
        <f aca="false">IF(A6="","",COUNTIFS(Abastecimentos!$B$5:$B$504,A6,Abastecimentos!$A$5:$A$504,"&gt;="&amp;$B$3,Abastecimentos!$A$5:$A$504,"&lt;="&amp;$C$3))</f>
        <v>3</v>
      </c>
      <c r="D6" s="17" t="n">
        <f aca="false">IF(A6="","",SUMIFS(Abastecimentos!$F$5:$F$504,Abastecimentos!$B$5:$B$504,A6,Abastecimentos!$A$5:$A$504,"&gt;="&amp;$B$3,Abastecimentos!$A$5:$A$504,"&lt;="&amp;$C$3))</f>
        <v>158</v>
      </c>
      <c r="E6" s="17" t="n">
        <f aca="false">IF(A6="","",SUMIFS(Abastecimentos!$G$5:$G$504,Abastecimentos!$B$5:$B$504,A6,Abastecimentos!$A$5:$A$504,"&gt;="&amp;$B$3,Abastecimentos!$A$5:$A$504,"&lt;="&amp;$C$3))</f>
        <v>743.82</v>
      </c>
      <c r="F6" s="15" t="n">
        <f aca="false">IF(A6="","",SUMIFS(Abastecimentos!$K$5:$K$504,Abastecimentos!$B$5:$B$504,A6,Abastecimentos!$A$5:$A$504,"&gt;="&amp;$B$3,Abastecimentos!$A$5:$A$504,"&lt;="&amp;$C$3))</f>
        <v>950</v>
      </c>
      <c r="G6" s="16" t="n">
        <f aca="false">IF(A6="","",IF(SUMIFS(Abastecimentos!$T$5:$T$504,Abastecimentos!$B$5:$B$504,A6,Abastecimentos!$A$5:$A$504,"&gt;="&amp;$B$3,Abastecimentos!$A$5:$A$504,"&lt;="&amp;$C$3)=0,"",F6/SUMIFS(Abastecimentos!$T$5:$T$504,Abastecimentos!$B$5:$B$504,A6,Abastecimentos!$A$5:$A$504,"&gt;="&amp;$B$3,Abastecimentos!$A$5:$A$504,"&lt;="&amp;$C$3)))</f>
        <v>8.7962962962963</v>
      </c>
      <c r="H6" s="17" t="n">
        <f aca="false">IF(A6="","",IF(F6=0,"",E6/F6))</f>
        <v>0.782968421052632</v>
      </c>
      <c r="I6" s="18" t="n">
        <f aca="false">IF(A6="","",COUNTIFS(Abastecimentos!$B$5:$B$504,A6,Abastecimentos!$N$5:$N$504,"&lt;&gt;OK",Abastecimentos!$A$5:$A$504,"&gt;="&amp;$B$3,Abastecimentos!$A$5:$A$504,"&lt;="&amp;$C$3))</f>
        <v>1</v>
      </c>
    </row>
    <row r="7" customFormat="false" ht="15" hidden="false" customHeight="false" outlineLevel="0" collapsed="false">
      <c r="A7" s="18" t="str">
        <f aca="false">IF(Veículos!A6="","",Veículos!A6)</f>
        <v>RST4E56</v>
      </c>
      <c r="B7" s="18" t="str">
        <f aca="false">IF(A7="","",Veículos!B6)</f>
        <v>Caminhão leve diesel (exemplo)</v>
      </c>
      <c r="C7" s="18" t="n">
        <f aca="false">IF(A7="","",COUNTIFS(Abastecimentos!$B$5:$B$504,A7,Abastecimentos!$A$5:$A$504,"&gt;="&amp;$B$3,Abastecimentos!$A$5:$A$504,"&lt;="&amp;$C$3))</f>
        <v>3</v>
      </c>
      <c r="D7" s="17" t="n">
        <f aca="false">IF(A7="","",SUMIFS(Abastecimentos!$F$5:$F$504,Abastecimentos!$B$5:$B$504,A7,Abastecimentos!$A$5:$A$504,"&gt;="&amp;$B$3,Abastecimentos!$A$5:$A$504,"&lt;="&amp;$C$3))</f>
        <v>413</v>
      </c>
      <c r="E7" s="17" t="n">
        <f aca="false">IF(A7="","",SUMIFS(Abastecimentos!$G$5:$G$504,Abastecimentos!$B$5:$B$504,A7,Abastecimentos!$A$5:$A$504,"&gt;="&amp;$B$3,Abastecimentos!$A$5:$A$504,"&lt;="&amp;$C$3))</f>
        <v>2589.35</v>
      </c>
      <c r="F7" s="15" t="n">
        <f aca="false">IF(A7="","",SUMIFS(Abastecimentos!$K$5:$K$504,Abastecimentos!$B$5:$B$504,A7,Abastecimentos!$A$5:$A$504,"&gt;="&amp;$B$3,Abastecimentos!$A$5:$A$504,"&lt;="&amp;$C$3))</f>
        <v>1900</v>
      </c>
      <c r="G7" s="16" t="n">
        <f aca="false">IF(A7="","",IF(SUMIFS(Abastecimentos!$T$5:$T$504,Abastecimentos!$B$5:$B$504,A7,Abastecimentos!$A$5:$A$504,"&gt;="&amp;$B$3,Abastecimentos!$A$5:$A$504,"&lt;="&amp;$C$3)=0,"",F7/SUMIFS(Abastecimentos!$T$5:$T$504,Abastecimentos!$B$5:$B$504,A7,Abastecimentos!$A$5:$A$504,"&gt;="&amp;$B$3,Abastecimentos!$A$5:$A$504,"&lt;="&amp;$C$3)))</f>
        <v>6.95970695970696</v>
      </c>
      <c r="H7" s="17" t="n">
        <f aca="false">IF(A7="","",IF(F7=0,"",E7/F7))</f>
        <v>1.36281578947368</v>
      </c>
      <c r="I7" s="18" t="n">
        <f aca="false">IF(A7="","",COUNTIFS(Abastecimentos!$B$5:$B$504,A7,Abastecimentos!$N$5:$N$504,"&lt;&gt;OK",Abastecimentos!$A$5:$A$504,"&gt;="&amp;$B$3,Abastecimentos!$A$5:$A$504,"&lt;="&amp;$C$3))</f>
        <v>0</v>
      </c>
    </row>
    <row r="8" customFormat="false" ht="15" hidden="false" customHeight="false" outlineLevel="0" collapsed="false">
      <c r="A8" s="18" t="str">
        <f aca="false">IF(Veículos!A7="","",Veículos!A7)</f>
        <v/>
      </c>
      <c r="B8" s="18" t="str">
        <f aca="false">IF(A8="","",Veículos!B7)</f>
        <v/>
      </c>
      <c r="C8" s="18" t="str">
        <f aca="false">IF(A8="","",COUNTIFS(Abastecimentos!$B$5:$B$504,A8,Abastecimentos!$A$5:$A$504,"&gt;="&amp;$B$3,Abastecimentos!$A$5:$A$504,"&lt;="&amp;$C$3))</f>
        <v/>
      </c>
      <c r="D8" s="17" t="str">
        <f aca="false">IF(A8="","",SUMIFS(Abastecimentos!$F$5:$F$504,Abastecimentos!$B$5:$B$504,A8,Abastecimentos!$A$5:$A$504,"&gt;="&amp;$B$3,Abastecimentos!$A$5:$A$504,"&lt;="&amp;$C$3))</f>
        <v/>
      </c>
      <c r="E8" s="17" t="str">
        <f aca="false">IF(A8="","",SUMIFS(Abastecimentos!$G$5:$G$504,Abastecimentos!$B$5:$B$504,A8,Abastecimentos!$A$5:$A$504,"&gt;="&amp;$B$3,Abastecimentos!$A$5:$A$504,"&lt;="&amp;$C$3))</f>
        <v/>
      </c>
      <c r="F8" s="15" t="str">
        <f aca="false">IF(A8="","",SUMIFS(Abastecimentos!$K$5:$K$504,Abastecimentos!$B$5:$B$504,A8,Abastecimentos!$A$5:$A$504,"&gt;="&amp;$B$3,Abastecimentos!$A$5:$A$504,"&lt;="&amp;$C$3))</f>
        <v/>
      </c>
      <c r="G8" s="16" t="str">
        <f aca="false">IF(A8="","",IF(SUMIFS(Abastecimentos!$T$5:$T$504,Abastecimentos!$B$5:$B$504,A8,Abastecimentos!$A$5:$A$504,"&gt;="&amp;$B$3,Abastecimentos!$A$5:$A$504,"&lt;="&amp;$C$3)=0,"",F8/SUMIFS(Abastecimentos!$T$5:$T$504,Abastecimentos!$B$5:$B$504,A8,Abastecimentos!$A$5:$A$504,"&gt;="&amp;$B$3,Abastecimentos!$A$5:$A$504,"&lt;="&amp;$C$3)))</f>
        <v/>
      </c>
      <c r="H8" s="17" t="str">
        <f aca="false">IF(A8="","",IF(F8=0,"",E8/F8))</f>
        <v/>
      </c>
      <c r="I8" s="18" t="str">
        <f aca="false">IF(A8="","",COUNTIFS(Abastecimentos!$B$5:$B$504,A8,Abastecimentos!$N$5:$N$504,"&lt;&gt;OK",Abastecimentos!$A$5:$A$504,"&gt;="&amp;$B$3,Abastecimentos!$A$5:$A$504,"&lt;="&amp;$C$3))</f>
        <v/>
      </c>
    </row>
    <row r="9" customFormat="false" ht="15" hidden="false" customHeight="false" outlineLevel="0" collapsed="false">
      <c r="A9" s="18" t="str">
        <f aca="false">IF(Veículos!A8="","",Veículos!A8)</f>
        <v/>
      </c>
      <c r="B9" s="18" t="str">
        <f aca="false">IF(A9="","",Veículos!B8)</f>
        <v/>
      </c>
      <c r="C9" s="18" t="str">
        <f aca="false">IF(A9="","",COUNTIFS(Abastecimentos!$B$5:$B$504,A9,Abastecimentos!$A$5:$A$504,"&gt;="&amp;$B$3,Abastecimentos!$A$5:$A$504,"&lt;="&amp;$C$3))</f>
        <v/>
      </c>
      <c r="D9" s="17" t="str">
        <f aca="false">IF(A9="","",SUMIFS(Abastecimentos!$F$5:$F$504,Abastecimentos!$B$5:$B$504,A9,Abastecimentos!$A$5:$A$504,"&gt;="&amp;$B$3,Abastecimentos!$A$5:$A$504,"&lt;="&amp;$C$3))</f>
        <v/>
      </c>
      <c r="E9" s="17" t="str">
        <f aca="false">IF(A9="","",SUMIFS(Abastecimentos!$G$5:$G$504,Abastecimentos!$B$5:$B$504,A9,Abastecimentos!$A$5:$A$504,"&gt;="&amp;$B$3,Abastecimentos!$A$5:$A$504,"&lt;="&amp;$C$3))</f>
        <v/>
      </c>
      <c r="F9" s="15" t="str">
        <f aca="false">IF(A9="","",SUMIFS(Abastecimentos!$K$5:$K$504,Abastecimentos!$B$5:$B$504,A9,Abastecimentos!$A$5:$A$504,"&gt;="&amp;$B$3,Abastecimentos!$A$5:$A$504,"&lt;="&amp;$C$3))</f>
        <v/>
      </c>
      <c r="G9" s="16" t="str">
        <f aca="false">IF(A9="","",IF(SUMIFS(Abastecimentos!$T$5:$T$504,Abastecimentos!$B$5:$B$504,A9,Abastecimentos!$A$5:$A$504,"&gt;="&amp;$B$3,Abastecimentos!$A$5:$A$504,"&lt;="&amp;$C$3)=0,"",F9/SUMIFS(Abastecimentos!$T$5:$T$504,Abastecimentos!$B$5:$B$504,A9,Abastecimentos!$A$5:$A$504,"&gt;="&amp;$B$3,Abastecimentos!$A$5:$A$504,"&lt;="&amp;$C$3)))</f>
        <v/>
      </c>
      <c r="H9" s="17" t="str">
        <f aca="false">IF(A9="","",IF(F9=0,"",E9/F9))</f>
        <v/>
      </c>
      <c r="I9" s="18" t="str">
        <f aca="false">IF(A9="","",COUNTIFS(Abastecimentos!$B$5:$B$504,A9,Abastecimentos!$N$5:$N$504,"&lt;&gt;OK",Abastecimentos!$A$5:$A$504,"&gt;="&amp;$B$3,Abastecimentos!$A$5:$A$504,"&lt;="&amp;$C$3))</f>
        <v/>
      </c>
    </row>
    <row r="10" customFormat="false" ht="15" hidden="false" customHeight="false" outlineLevel="0" collapsed="false">
      <c r="A10" s="18" t="str">
        <f aca="false">IF(Veículos!A9="","",Veículos!A9)</f>
        <v/>
      </c>
      <c r="B10" s="18" t="str">
        <f aca="false">IF(A10="","",Veículos!B9)</f>
        <v/>
      </c>
      <c r="C10" s="18" t="str">
        <f aca="false">IF(A10="","",COUNTIFS(Abastecimentos!$B$5:$B$504,A10,Abastecimentos!$A$5:$A$504,"&gt;="&amp;$B$3,Abastecimentos!$A$5:$A$504,"&lt;="&amp;$C$3))</f>
        <v/>
      </c>
      <c r="D10" s="17" t="str">
        <f aca="false">IF(A10="","",SUMIFS(Abastecimentos!$F$5:$F$504,Abastecimentos!$B$5:$B$504,A10,Abastecimentos!$A$5:$A$504,"&gt;="&amp;$B$3,Abastecimentos!$A$5:$A$504,"&lt;="&amp;$C$3))</f>
        <v/>
      </c>
      <c r="E10" s="17" t="str">
        <f aca="false">IF(A10="","",SUMIFS(Abastecimentos!$G$5:$G$504,Abastecimentos!$B$5:$B$504,A10,Abastecimentos!$A$5:$A$504,"&gt;="&amp;$B$3,Abastecimentos!$A$5:$A$504,"&lt;="&amp;$C$3))</f>
        <v/>
      </c>
      <c r="F10" s="15" t="str">
        <f aca="false">IF(A10="","",SUMIFS(Abastecimentos!$K$5:$K$504,Abastecimentos!$B$5:$B$504,A10,Abastecimentos!$A$5:$A$504,"&gt;="&amp;$B$3,Abastecimentos!$A$5:$A$504,"&lt;="&amp;$C$3))</f>
        <v/>
      </c>
      <c r="G10" s="16" t="str">
        <f aca="false">IF(A10="","",IF(SUMIFS(Abastecimentos!$T$5:$T$504,Abastecimentos!$B$5:$B$504,A10,Abastecimentos!$A$5:$A$504,"&gt;="&amp;$B$3,Abastecimentos!$A$5:$A$504,"&lt;="&amp;$C$3)=0,"",F10/SUMIFS(Abastecimentos!$T$5:$T$504,Abastecimentos!$B$5:$B$504,A10,Abastecimentos!$A$5:$A$504,"&gt;="&amp;$B$3,Abastecimentos!$A$5:$A$504,"&lt;="&amp;$C$3)))</f>
        <v/>
      </c>
      <c r="H10" s="17" t="str">
        <f aca="false">IF(A10="","",IF(F10=0,"",E10/F10))</f>
        <v/>
      </c>
      <c r="I10" s="18" t="str">
        <f aca="false">IF(A10="","",COUNTIFS(Abastecimentos!$B$5:$B$504,A10,Abastecimentos!$N$5:$N$504,"&lt;&gt;OK",Abastecimentos!$A$5:$A$504,"&gt;="&amp;$B$3,Abastecimentos!$A$5:$A$504,"&lt;="&amp;$C$3))</f>
        <v/>
      </c>
    </row>
    <row r="11" customFormat="false" ht="15" hidden="false" customHeight="false" outlineLevel="0" collapsed="false">
      <c r="A11" s="18" t="str">
        <f aca="false">IF(Veículos!A10="","",Veículos!A10)</f>
        <v/>
      </c>
      <c r="B11" s="18" t="str">
        <f aca="false">IF(A11="","",Veículos!B10)</f>
        <v/>
      </c>
      <c r="C11" s="18" t="str">
        <f aca="false">IF(A11="","",COUNTIFS(Abastecimentos!$B$5:$B$504,A11,Abastecimentos!$A$5:$A$504,"&gt;="&amp;$B$3,Abastecimentos!$A$5:$A$504,"&lt;="&amp;$C$3))</f>
        <v/>
      </c>
      <c r="D11" s="17" t="str">
        <f aca="false">IF(A11="","",SUMIFS(Abastecimentos!$F$5:$F$504,Abastecimentos!$B$5:$B$504,A11,Abastecimentos!$A$5:$A$504,"&gt;="&amp;$B$3,Abastecimentos!$A$5:$A$504,"&lt;="&amp;$C$3))</f>
        <v/>
      </c>
      <c r="E11" s="17" t="str">
        <f aca="false">IF(A11="","",SUMIFS(Abastecimentos!$G$5:$G$504,Abastecimentos!$B$5:$B$504,A11,Abastecimentos!$A$5:$A$504,"&gt;="&amp;$B$3,Abastecimentos!$A$5:$A$504,"&lt;="&amp;$C$3))</f>
        <v/>
      </c>
      <c r="F11" s="15" t="str">
        <f aca="false">IF(A11="","",SUMIFS(Abastecimentos!$K$5:$K$504,Abastecimentos!$B$5:$B$504,A11,Abastecimentos!$A$5:$A$504,"&gt;="&amp;$B$3,Abastecimentos!$A$5:$A$504,"&lt;="&amp;$C$3))</f>
        <v/>
      </c>
      <c r="G11" s="16" t="str">
        <f aca="false">IF(A11="","",IF(SUMIFS(Abastecimentos!$T$5:$T$504,Abastecimentos!$B$5:$B$504,A11,Abastecimentos!$A$5:$A$504,"&gt;="&amp;$B$3,Abastecimentos!$A$5:$A$504,"&lt;="&amp;$C$3)=0,"",F11/SUMIFS(Abastecimentos!$T$5:$T$504,Abastecimentos!$B$5:$B$504,A11,Abastecimentos!$A$5:$A$504,"&gt;="&amp;$B$3,Abastecimentos!$A$5:$A$504,"&lt;="&amp;$C$3)))</f>
        <v/>
      </c>
      <c r="H11" s="17" t="str">
        <f aca="false">IF(A11="","",IF(F11=0,"",E11/F11))</f>
        <v/>
      </c>
      <c r="I11" s="18" t="str">
        <f aca="false">IF(A11="","",COUNTIFS(Abastecimentos!$B$5:$B$504,A11,Abastecimentos!$N$5:$N$504,"&lt;&gt;OK",Abastecimentos!$A$5:$A$504,"&gt;="&amp;$B$3,Abastecimentos!$A$5:$A$504,"&lt;="&amp;$C$3))</f>
        <v/>
      </c>
    </row>
    <row r="12" customFormat="false" ht="15" hidden="false" customHeight="false" outlineLevel="0" collapsed="false">
      <c r="A12" s="18" t="str">
        <f aca="false">IF(Veículos!A11="","",Veículos!A11)</f>
        <v/>
      </c>
      <c r="B12" s="18" t="str">
        <f aca="false">IF(A12="","",Veículos!B11)</f>
        <v/>
      </c>
      <c r="C12" s="18" t="str">
        <f aca="false">IF(A12="","",COUNTIFS(Abastecimentos!$B$5:$B$504,A12,Abastecimentos!$A$5:$A$504,"&gt;="&amp;$B$3,Abastecimentos!$A$5:$A$504,"&lt;="&amp;$C$3))</f>
        <v/>
      </c>
      <c r="D12" s="17" t="str">
        <f aca="false">IF(A12="","",SUMIFS(Abastecimentos!$F$5:$F$504,Abastecimentos!$B$5:$B$504,A12,Abastecimentos!$A$5:$A$504,"&gt;="&amp;$B$3,Abastecimentos!$A$5:$A$504,"&lt;="&amp;$C$3))</f>
        <v/>
      </c>
      <c r="E12" s="17" t="str">
        <f aca="false">IF(A12="","",SUMIFS(Abastecimentos!$G$5:$G$504,Abastecimentos!$B$5:$B$504,A12,Abastecimentos!$A$5:$A$504,"&gt;="&amp;$B$3,Abastecimentos!$A$5:$A$504,"&lt;="&amp;$C$3))</f>
        <v/>
      </c>
      <c r="F12" s="15" t="str">
        <f aca="false">IF(A12="","",SUMIFS(Abastecimentos!$K$5:$K$504,Abastecimentos!$B$5:$B$504,A12,Abastecimentos!$A$5:$A$504,"&gt;="&amp;$B$3,Abastecimentos!$A$5:$A$504,"&lt;="&amp;$C$3))</f>
        <v/>
      </c>
      <c r="G12" s="16" t="str">
        <f aca="false">IF(A12="","",IF(SUMIFS(Abastecimentos!$T$5:$T$504,Abastecimentos!$B$5:$B$504,A12,Abastecimentos!$A$5:$A$504,"&gt;="&amp;$B$3,Abastecimentos!$A$5:$A$504,"&lt;="&amp;$C$3)=0,"",F12/SUMIFS(Abastecimentos!$T$5:$T$504,Abastecimentos!$B$5:$B$504,A12,Abastecimentos!$A$5:$A$504,"&gt;="&amp;$B$3,Abastecimentos!$A$5:$A$504,"&lt;="&amp;$C$3)))</f>
        <v/>
      </c>
      <c r="H12" s="17" t="str">
        <f aca="false">IF(A12="","",IF(F12=0,"",E12/F12))</f>
        <v/>
      </c>
      <c r="I12" s="18" t="str">
        <f aca="false">IF(A12="","",COUNTIFS(Abastecimentos!$B$5:$B$504,A12,Abastecimentos!$N$5:$N$504,"&lt;&gt;OK",Abastecimentos!$A$5:$A$504,"&gt;="&amp;$B$3,Abastecimentos!$A$5:$A$504,"&lt;="&amp;$C$3))</f>
        <v/>
      </c>
    </row>
    <row r="13" customFormat="false" ht="15" hidden="false" customHeight="false" outlineLevel="0" collapsed="false">
      <c r="A13" s="18" t="str">
        <f aca="false">IF(Veículos!A12="","",Veículos!A12)</f>
        <v/>
      </c>
      <c r="B13" s="18" t="str">
        <f aca="false">IF(A13="","",Veículos!B12)</f>
        <v/>
      </c>
      <c r="C13" s="18" t="str">
        <f aca="false">IF(A13="","",COUNTIFS(Abastecimentos!$B$5:$B$504,A13,Abastecimentos!$A$5:$A$504,"&gt;="&amp;$B$3,Abastecimentos!$A$5:$A$504,"&lt;="&amp;$C$3))</f>
        <v/>
      </c>
      <c r="D13" s="17" t="str">
        <f aca="false">IF(A13="","",SUMIFS(Abastecimentos!$F$5:$F$504,Abastecimentos!$B$5:$B$504,A13,Abastecimentos!$A$5:$A$504,"&gt;="&amp;$B$3,Abastecimentos!$A$5:$A$504,"&lt;="&amp;$C$3))</f>
        <v/>
      </c>
      <c r="E13" s="17" t="str">
        <f aca="false">IF(A13="","",SUMIFS(Abastecimentos!$G$5:$G$504,Abastecimentos!$B$5:$B$504,A13,Abastecimentos!$A$5:$A$504,"&gt;="&amp;$B$3,Abastecimentos!$A$5:$A$504,"&lt;="&amp;$C$3))</f>
        <v/>
      </c>
      <c r="F13" s="15" t="str">
        <f aca="false">IF(A13="","",SUMIFS(Abastecimentos!$K$5:$K$504,Abastecimentos!$B$5:$B$504,A13,Abastecimentos!$A$5:$A$504,"&gt;="&amp;$B$3,Abastecimentos!$A$5:$A$504,"&lt;="&amp;$C$3))</f>
        <v/>
      </c>
      <c r="G13" s="16" t="str">
        <f aca="false">IF(A13="","",IF(SUMIFS(Abastecimentos!$T$5:$T$504,Abastecimentos!$B$5:$B$504,A13,Abastecimentos!$A$5:$A$504,"&gt;="&amp;$B$3,Abastecimentos!$A$5:$A$504,"&lt;="&amp;$C$3)=0,"",F13/SUMIFS(Abastecimentos!$T$5:$T$504,Abastecimentos!$B$5:$B$504,A13,Abastecimentos!$A$5:$A$504,"&gt;="&amp;$B$3,Abastecimentos!$A$5:$A$504,"&lt;="&amp;$C$3)))</f>
        <v/>
      </c>
      <c r="H13" s="17" t="str">
        <f aca="false">IF(A13="","",IF(F13=0,"",E13/F13))</f>
        <v/>
      </c>
      <c r="I13" s="18" t="str">
        <f aca="false">IF(A13="","",COUNTIFS(Abastecimentos!$B$5:$B$504,A13,Abastecimentos!$N$5:$N$504,"&lt;&gt;OK",Abastecimentos!$A$5:$A$504,"&gt;="&amp;$B$3,Abastecimentos!$A$5:$A$504,"&lt;="&amp;$C$3))</f>
        <v/>
      </c>
    </row>
    <row r="14" customFormat="false" ht="15" hidden="false" customHeight="false" outlineLevel="0" collapsed="false">
      <c r="A14" s="18" t="str">
        <f aca="false">IF(Veículos!A13="","",Veículos!A13)</f>
        <v/>
      </c>
      <c r="B14" s="18" t="str">
        <f aca="false">IF(A14="","",Veículos!B13)</f>
        <v/>
      </c>
      <c r="C14" s="18" t="str">
        <f aca="false">IF(A14="","",COUNTIFS(Abastecimentos!$B$5:$B$504,A14,Abastecimentos!$A$5:$A$504,"&gt;="&amp;$B$3,Abastecimentos!$A$5:$A$504,"&lt;="&amp;$C$3))</f>
        <v/>
      </c>
      <c r="D14" s="17" t="str">
        <f aca="false">IF(A14="","",SUMIFS(Abastecimentos!$F$5:$F$504,Abastecimentos!$B$5:$B$504,A14,Abastecimentos!$A$5:$A$504,"&gt;="&amp;$B$3,Abastecimentos!$A$5:$A$504,"&lt;="&amp;$C$3))</f>
        <v/>
      </c>
      <c r="E14" s="17" t="str">
        <f aca="false">IF(A14="","",SUMIFS(Abastecimentos!$G$5:$G$504,Abastecimentos!$B$5:$B$504,A14,Abastecimentos!$A$5:$A$504,"&gt;="&amp;$B$3,Abastecimentos!$A$5:$A$504,"&lt;="&amp;$C$3))</f>
        <v/>
      </c>
      <c r="F14" s="15" t="str">
        <f aca="false">IF(A14="","",SUMIFS(Abastecimentos!$K$5:$K$504,Abastecimentos!$B$5:$B$504,A14,Abastecimentos!$A$5:$A$504,"&gt;="&amp;$B$3,Abastecimentos!$A$5:$A$504,"&lt;="&amp;$C$3))</f>
        <v/>
      </c>
      <c r="G14" s="16" t="str">
        <f aca="false">IF(A14="","",IF(SUMIFS(Abastecimentos!$T$5:$T$504,Abastecimentos!$B$5:$B$504,A14,Abastecimentos!$A$5:$A$504,"&gt;="&amp;$B$3,Abastecimentos!$A$5:$A$504,"&lt;="&amp;$C$3)=0,"",F14/SUMIFS(Abastecimentos!$T$5:$T$504,Abastecimentos!$B$5:$B$504,A14,Abastecimentos!$A$5:$A$504,"&gt;="&amp;$B$3,Abastecimentos!$A$5:$A$504,"&lt;="&amp;$C$3)))</f>
        <v/>
      </c>
      <c r="H14" s="17" t="str">
        <f aca="false">IF(A14="","",IF(F14=0,"",E14/F14))</f>
        <v/>
      </c>
      <c r="I14" s="18" t="str">
        <f aca="false">IF(A14="","",COUNTIFS(Abastecimentos!$B$5:$B$504,A14,Abastecimentos!$N$5:$N$504,"&lt;&gt;OK",Abastecimentos!$A$5:$A$504,"&gt;="&amp;$B$3,Abastecimentos!$A$5:$A$504,"&lt;="&amp;$C$3))</f>
        <v/>
      </c>
    </row>
    <row r="15" customFormat="false" ht="15" hidden="false" customHeight="false" outlineLevel="0" collapsed="false">
      <c r="A15" s="18" t="str">
        <f aca="false">IF(Veículos!A14="","",Veículos!A14)</f>
        <v/>
      </c>
      <c r="B15" s="18" t="str">
        <f aca="false">IF(A15="","",Veículos!B14)</f>
        <v/>
      </c>
      <c r="C15" s="18" t="str">
        <f aca="false">IF(A15="","",COUNTIFS(Abastecimentos!$B$5:$B$504,A15,Abastecimentos!$A$5:$A$504,"&gt;="&amp;$B$3,Abastecimentos!$A$5:$A$504,"&lt;="&amp;$C$3))</f>
        <v/>
      </c>
      <c r="D15" s="17" t="str">
        <f aca="false">IF(A15="","",SUMIFS(Abastecimentos!$F$5:$F$504,Abastecimentos!$B$5:$B$504,A15,Abastecimentos!$A$5:$A$504,"&gt;="&amp;$B$3,Abastecimentos!$A$5:$A$504,"&lt;="&amp;$C$3))</f>
        <v/>
      </c>
      <c r="E15" s="17" t="str">
        <f aca="false">IF(A15="","",SUMIFS(Abastecimentos!$G$5:$G$504,Abastecimentos!$B$5:$B$504,A15,Abastecimentos!$A$5:$A$504,"&gt;="&amp;$B$3,Abastecimentos!$A$5:$A$504,"&lt;="&amp;$C$3))</f>
        <v/>
      </c>
      <c r="F15" s="15" t="str">
        <f aca="false">IF(A15="","",SUMIFS(Abastecimentos!$K$5:$K$504,Abastecimentos!$B$5:$B$504,A15,Abastecimentos!$A$5:$A$504,"&gt;="&amp;$B$3,Abastecimentos!$A$5:$A$504,"&lt;="&amp;$C$3))</f>
        <v/>
      </c>
      <c r="G15" s="16" t="str">
        <f aca="false">IF(A15="","",IF(SUMIFS(Abastecimentos!$T$5:$T$504,Abastecimentos!$B$5:$B$504,A15,Abastecimentos!$A$5:$A$504,"&gt;="&amp;$B$3,Abastecimentos!$A$5:$A$504,"&lt;="&amp;$C$3)=0,"",F15/SUMIFS(Abastecimentos!$T$5:$T$504,Abastecimentos!$B$5:$B$504,A15,Abastecimentos!$A$5:$A$504,"&gt;="&amp;$B$3,Abastecimentos!$A$5:$A$504,"&lt;="&amp;$C$3)))</f>
        <v/>
      </c>
      <c r="H15" s="17" t="str">
        <f aca="false">IF(A15="","",IF(F15=0,"",E15/F15))</f>
        <v/>
      </c>
      <c r="I15" s="18" t="str">
        <f aca="false">IF(A15="","",COUNTIFS(Abastecimentos!$B$5:$B$504,A15,Abastecimentos!$N$5:$N$504,"&lt;&gt;OK",Abastecimentos!$A$5:$A$504,"&gt;="&amp;$B$3,Abastecimentos!$A$5:$A$504,"&lt;="&amp;$C$3))</f>
        <v/>
      </c>
    </row>
    <row r="16" customFormat="false" ht="15" hidden="false" customHeight="false" outlineLevel="0" collapsed="false">
      <c r="A16" s="18" t="str">
        <f aca="false">IF(Veículos!A15="","",Veículos!A15)</f>
        <v/>
      </c>
      <c r="B16" s="18" t="str">
        <f aca="false">IF(A16="","",Veículos!B15)</f>
        <v/>
      </c>
      <c r="C16" s="18" t="str">
        <f aca="false">IF(A16="","",COUNTIFS(Abastecimentos!$B$5:$B$504,A16,Abastecimentos!$A$5:$A$504,"&gt;="&amp;$B$3,Abastecimentos!$A$5:$A$504,"&lt;="&amp;$C$3))</f>
        <v/>
      </c>
      <c r="D16" s="17" t="str">
        <f aca="false">IF(A16="","",SUMIFS(Abastecimentos!$F$5:$F$504,Abastecimentos!$B$5:$B$504,A16,Abastecimentos!$A$5:$A$504,"&gt;="&amp;$B$3,Abastecimentos!$A$5:$A$504,"&lt;="&amp;$C$3))</f>
        <v/>
      </c>
      <c r="E16" s="17" t="str">
        <f aca="false">IF(A16="","",SUMIFS(Abastecimentos!$G$5:$G$504,Abastecimentos!$B$5:$B$504,A16,Abastecimentos!$A$5:$A$504,"&gt;="&amp;$B$3,Abastecimentos!$A$5:$A$504,"&lt;="&amp;$C$3))</f>
        <v/>
      </c>
      <c r="F16" s="15" t="str">
        <f aca="false">IF(A16="","",SUMIFS(Abastecimentos!$K$5:$K$504,Abastecimentos!$B$5:$B$504,A16,Abastecimentos!$A$5:$A$504,"&gt;="&amp;$B$3,Abastecimentos!$A$5:$A$504,"&lt;="&amp;$C$3))</f>
        <v/>
      </c>
      <c r="G16" s="16" t="str">
        <f aca="false">IF(A16="","",IF(SUMIFS(Abastecimentos!$T$5:$T$504,Abastecimentos!$B$5:$B$504,A16,Abastecimentos!$A$5:$A$504,"&gt;="&amp;$B$3,Abastecimentos!$A$5:$A$504,"&lt;="&amp;$C$3)=0,"",F16/SUMIFS(Abastecimentos!$T$5:$T$504,Abastecimentos!$B$5:$B$504,A16,Abastecimentos!$A$5:$A$504,"&gt;="&amp;$B$3,Abastecimentos!$A$5:$A$504,"&lt;="&amp;$C$3)))</f>
        <v/>
      </c>
      <c r="H16" s="17" t="str">
        <f aca="false">IF(A16="","",IF(F16=0,"",E16/F16))</f>
        <v/>
      </c>
      <c r="I16" s="18" t="str">
        <f aca="false">IF(A16="","",COUNTIFS(Abastecimentos!$B$5:$B$504,A16,Abastecimentos!$N$5:$N$504,"&lt;&gt;OK",Abastecimentos!$A$5:$A$504,"&gt;="&amp;$B$3,Abastecimentos!$A$5:$A$504,"&lt;="&amp;$C$3))</f>
        <v/>
      </c>
    </row>
    <row r="17" customFormat="false" ht="15" hidden="false" customHeight="false" outlineLevel="0" collapsed="false">
      <c r="A17" s="18" t="str">
        <f aca="false">IF(Veículos!A16="","",Veículos!A16)</f>
        <v/>
      </c>
      <c r="B17" s="18" t="str">
        <f aca="false">IF(A17="","",Veículos!B16)</f>
        <v/>
      </c>
      <c r="C17" s="18" t="str">
        <f aca="false">IF(A17="","",COUNTIFS(Abastecimentos!$B$5:$B$504,A17,Abastecimentos!$A$5:$A$504,"&gt;="&amp;$B$3,Abastecimentos!$A$5:$A$504,"&lt;="&amp;$C$3))</f>
        <v/>
      </c>
      <c r="D17" s="17" t="str">
        <f aca="false">IF(A17="","",SUMIFS(Abastecimentos!$F$5:$F$504,Abastecimentos!$B$5:$B$504,A17,Abastecimentos!$A$5:$A$504,"&gt;="&amp;$B$3,Abastecimentos!$A$5:$A$504,"&lt;="&amp;$C$3))</f>
        <v/>
      </c>
      <c r="E17" s="17" t="str">
        <f aca="false">IF(A17="","",SUMIFS(Abastecimentos!$G$5:$G$504,Abastecimentos!$B$5:$B$504,A17,Abastecimentos!$A$5:$A$504,"&gt;="&amp;$B$3,Abastecimentos!$A$5:$A$504,"&lt;="&amp;$C$3))</f>
        <v/>
      </c>
      <c r="F17" s="15" t="str">
        <f aca="false">IF(A17="","",SUMIFS(Abastecimentos!$K$5:$K$504,Abastecimentos!$B$5:$B$504,A17,Abastecimentos!$A$5:$A$504,"&gt;="&amp;$B$3,Abastecimentos!$A$5:$A$504,"&lt;="&amp;$C$3))</f>
        <v/>
      </c>
      <c r="G17" s="16" t="str">
        <f aca="false">IF(A17="","",IF(SUMIFS(Abastecimentos!$T$5:$T$504,Abastecimentos!$B$5:$B$504,A17,Abastecimentos!$A$5:$A$504,"&gt;="&amp;$B$3,Abastecimentos!$A$5:$A$504,"&lt;="&amp;$C$3)=0,"",F17/SUMIFS(Abastecimentos!$T$5:$T$504,Abastecimentos!$B$5:$B$504,A17,Abastecimentos!$A$5:$A$504,"&gt;="&amp;$B$3,Abastecimentos!$A$5:$A$504,"&lt;="&amp;$C$3)))</f>
        <v/>
      </c>
      <c r="H17" s="17" t="str">
        <f aca="false">IF(A17="","",IF(F17=0,"",E17/F17))</f>
        <v/>
      </c>
      <c r="I17" s="18" t="str">
        <f aca="false">IF(A17="","",COUNTIFS(Abastecimentos!$B$5:$B$504,A17,Abastecimentos!$N$5:$N$504,"&lt;&gt;OK",Abastecimentos!$A$5:$A$504,"&gt;="&amp;$B$3,Abastecimentos!$A$5:$A$504,"&lt;="&amp;$C$3))</f>
        <v/>
      </c>
    </row>
    <row r="18" customFormat="false" ht="15" hidden="false" customHeight="false" outlineLevel="0" collapsed="false">
      <c r="A18" s="18" t="str">
        <f aca="false">IF(Veículos!A17="","",Veículos!A17)</f>
        <v/>
      </c>
      <c r="B18" s="18" t="str">
        <f aca="false">IF(A18="","",Veículos!B17)</f>
        <v/>
      </c>
      <c r="C18" s="18" t="str">
        <f aca="false">IF(A18="","",COUNTIFS(Abastecimentos!$B$5:$B$504,A18,Abastecimentos!$A$5:$A$504,"&gt;="&amp;$B$3,Abastecimentos!$A$5:$A$504,"&lt;="&amp;$C$3))</f>
        <v/>
      </c>
      <c r="D18" s="17" t="str">
        <f aca="false">IF(A18="","",SUMIFS(Abastecimentos!$F$5:$F$504,Abastecimentos!$B$5:$B$504,A18,Abastecimentos!$A$5:$A$504,"&gt;="&amp;$B$3,Abastecimentos!$A$5:$A$504,"&lt;="&amp;$C$3))</f>
        <v/>
      </c>
      <c r="E18" s="17" t="str">
        <f aca="false">IF(A18="","",SUMIFS(Abastecimentos!$G$5:$G$504,Abastecimentos!$B$5:$B$504,A18,Abastecimentos!$A$5:$A$504,"&gt;="&amp;$B$3,Abastecimentos!$A$5:$A$504,"&lt;="&amp;$C$3))</f>
        <v/>
      </c>
      <c r="F18" s="15" t="str">
        <f aca="false">IF(A18="","",SUMIFS(Abastecimentos!$K$5:$K$504,Abastecimentos!$B$5:$B$504,A18,Abastecimentos!$A$5:$A$504,"&gt;="&amp;$B$3,Abastecimentos!$A$5:$A$504,"&lt;="&amp;$C$3))</f>
        <v/>
      </c>
      <c r="G18" s="16" t="str">
        <f aca="false">IF(A18="","",IF(SUMIFS(Abastecimentos!$T$5:$T$504,Abastecimentos!$B$5:$B$504,A18,Abastecimentos!$A$5:$A$504,"&gt;="&amp;$B$3,Abastecimentos!$A$5:$A$504,"&lt;="&amp;$C$3)=0,"",F18/SUMIFS(Abastecimentos!$T$5:$T$504,Abastecimentos!$B$5:$B$504,A18,Abastecimentos!$A$5:$A$504,"&gt;="&amp;$B$3,Abastecimentos!$A$5:$A$504,"&lt;="&amp;$C$3)))</f>
        <v/>
      </c>
      <c r="H18" s="17" t="str">
        <f aca="false">IF(A18="","",IF(F18=0,"",E18/F18))</f>
        <v/>
      </c>
      <c r="I18" s="18" t="str">
        <f aca="false">IF(A18="","",COUNTIFS(Abastecimentos!$B$5:$B$504,A18,Abastecimentos!$N$5:$N$504,"&lt;&gt;OK",Abastecimentos!$A$5:$A$504,"&gt;="&amp;$B$3,Abastecimentos!$A$5:$A$504,"&lt;="&amp;$C$3))</f>
        <v/>
      </c>
    </row>
    <row r="19" customFormat="false" ht="15" hidden="false" customHeight="false" outlineLevel="0" collapsed="false">
      <c r="A19" s="18" t="str">
        <f aca="false">IF(Veículos!A18="","",Veículos!A18)</f>
        <v/>
      </c>
      <c r="B19" s="18" t="str">
        <f aca="false">IF(A19="","",Veículos!B18)</f>
        <v/>
      </c>
      <c r="C19" s="18" t="str">
        <f aca="false">IF(A19="","",COUNTIFS(Abastecimentos!$B$5:$B$504,A19,Abastecimentos!$A$5:$A$504,"&gt;="&amp;$B$3,Abastecimentos!$A$5:$A$504,"&lt;="&amp;$C$3))</f>
        <v/>
      </c>
      <c r="D19" s="17" t="str">
        <f aca="false">IF(A19="","",SUMIFS(Abastecimentos!$F$5:$F$504,Abastecimentos!$B$5:$B$504,A19,Abastecimentos!$A$5:$A$504,"&gt;="&amp;$B$3,Abastecimentos!$A$5:$A$504,"&lt;="&amp;$C$3))</f>
        <v/>
      </c>
      <c r="E19" s="17" t="str">
        <f aca="false">IF(A19="","",SUMIFS(Abastecimentos!$G$5:$G$504,Abastecimentos!$B$5:$B$504,A19,Abastecimentos!$A$5:$A$504,"&gt;="&amp;$B$3,Abastecimentos!$A$5:$A$504,"&lt;="&amp;$C$3))</f>
        <v/>
      </c>
      <c r="F19" s="15" t="str">
        <f aca="false">IF(A19="","",SUMIFS(Abastecimentos!$K$5:$K$504,Abastecimentos!$B$5:$B$504,A19,Abastecimentos!$A$5:$A$504,"&gt;="&amp;$B$3,Abastecimentos!$A$5:$A$504,"&lt;="&amp;$C$3))</f>
        <v/>
      </c>
      <c r="G19" s="16" t="str">
        <f aca="false">IF(A19="","",IF(SUMIFS(Abastecimentos!$T$5:$T$504,Abastecimentos!$B$5:$B$504,A19,Abastecimentos!$A$5:$A$504,"&gt;="&amp;$B$3,Abastecimentos!$A$5:$A$504,"&lt;="&amp;$C$3)=0,"",F19/SUMIFS(Abastecimentos!$T$5:$T$504,Abastecimentos!$B$5:$B$504,A19,Abastecimentos!$A$5:$A$504,"&gt;="&amp;$B$3,Abastecimentos!$A$5:$A$504,"&lt;="&amp;$C$3)))</f>
        <v/>
      </c>
      <c r="H19" s="17" t="str">
        <f aca="false">IF(A19="","",IF(F19=0,"",E19/F19))</f>
        <v/>
      </c>
      <c r="I19" s="18" t="str">
        <f aca="false">IF(A19="","",COUNTIFS(Abastecimentos!$B$5:$B$504,A19,Abastecimentos!$N$5:$N$504,"&lt;&gt;OK",Abastecimentos!$A$5:$A$504,"&gt;="&amp;$B$3,Abastecimentos!$A$5:$A$504,"&lt;="&amp;$C$3))</f>
        <v/>
      </c>
    </row>
    <row r="20" customFormat="false" ht="15" hidden="false" customHeight="false" outlineLevel="0" collapsed="false">
      <c r="A20" s="18" t="str">
        <f aca="false">IF(Veículos!A19="","",Veículos!A19)</f>
        <v/>
      </c>
      <c r="B20" s="18" t="str">
        <f aca="false">IF(A20="","",Veículos!B19)</f>
        <v/>
      </c>
      <c r="C20" s="18" t="str">
        <f aca="false">IF(A20="","",COUNTIFS(Abastecimentos!$B$5:$B$504,A20,Abastecimentos!$A$5:$A$504,"&gt;="&amp;$B$3,Abastecimentos!$A$5:$A$504,"&lt;="&amp;$C$3))</f>
        <v/>
      </c>
      <c r="D20" s="17" t="str">
        <f aca="false">IF(A20="","",SUMIFS(Abastecimentos!$F$5:$F$504,Abastecimentos!$B$5:$B$504,A20,Abastecimentos!$A$5:$A$504,"&gt;="&amp;$B$3,Abastecimentos!$A$5:$A$504,"&lt;="&amp;$C$3))</f>
        <v/>
      </c>
      <c r="E20" s="17" t="str">
        <f aca="false">IF(A20="","",SUMIFS(Abastecimentos!$G$5:$G$504,Abastecimentos!$B$5:$B$504,A20,Abastecimentos!$A$5:$A$504,"&gt;="&amp;$B$3,Abastecimentos!$A$5:$A$504,"&lt;="&amp;$C$3))</f>
        <v/>
      </c>
      <c r="F20" s="15" t="str">
        <f aca="false">IF(A20="","",SUMIFS(Abastecimentos!$K$5:$K$504,Abastecimentos!$B$5:$B$504,A20,Abastecimentos!$A$5:$A$504,"&gt;="&amp;$B$3,Abastecimentos!$A$5:$A$504,"&lt;="&amp;$C$3))</f>
        <v/>
      </c>
      <c r="G20" s="16" t="str">
        <f aca="false">IF(A20="","",IF(SUMIFS(Abastecimentos!$T$5:$T$504,Abastecimentos!$B$5:$B$504,A20,Abastecimentos!$A$5:$A$504,"&gt;="&amp;$B$3,Abastecimentos!$A$5:$A$504,"&lt;="&amp;$C$3)=0,"",F20/SUMIFS(Abastecimentos!$T$5:$T$504,Abastecimentos!$B$5:$B$504,A20,Abastecimentos!$A$5:$A$504,"&gt;="&amp;$B$3,Abastecimentos!$A$5:$A$504,"&lt;="&amp;$C$3)))</f>
        <v/>
      </c>
      <c r="H20" s="17" t="str">
        <f aca="false">IF(A20="","",IF(F20=0,"",E20/F20))</f>
        <v/>
      </c>
      <c r="I20" s="18" t="str">
        <f aca="false">IF(A20="","",COUNTIFS(Abastecimentos!$B$5:$B$504,A20,Abastecimentos!$N$5:$N$504,"&lt;&gt;OK",Abastecimentos!$A$5:$A$504,"&gt;="&amp;$B$3,Abastecimentos!$A$5:$A$504,"&lt;="&amp;$C$3))</f>
        <v/>
      </c>
    </row>
    <row r="21" customFormat="false" ht="15" hidden="false" customHeight="false" outlineLevel="0" collapsed="false">
      <c r="A21" s="18" t="str">
        <f aca="false">IF(Veículos!A20="","",Veículos!A20)</f>
        <v/>
      </c>
      <c r="B21" s="18" t="str">
        <f aca="false">IF(A21="","",Veículos!B20)</f>
        <v/>
      </c>
      <c r="C21" s="18" t="str">
        <f aca="false">IF(A21="","",COUNTIFS(Abastecimentos!$B$5:$B$504,A21,Abastecimentos!$A$5:$A$504,"&gt;="&amp;$B$3,Abastecimentos!$A$5:$A$504,"&lt;="&amp;$C$3))</f>
        <v/>
      </c>
      <c r="D21" s="17" t="str">
        <f aca="false">IF(A21="","",SUMIFS(Abastecimentos!$F$5:$F$504,Abastecimentos!$B$5:$B$504,A21,Abastecimentos!$A$5:$A$504,"&gt;="&amp;$B$3,Abastecimentos!$A$5:$A$504,"&lt;="&amp;$C$3))</f>
        <v/>
      </c>
      <c r="E21" s="17" t="str">
        <f aca="false">IF(A21="","",SUMIFS(Abastecimentos!$G$5:$G$504,Abastecimentos!$B$5:$B$504,A21,Abastecimentos!$A$5:$A$504,"&gt;="&amp;$B$3,Abastecimentos!$A$5:$A$504,"&lt;="&amp;$C$3))</f>
        <v/>
      </c>
      <c r="F21" s="15" t="str">
        <f aca="false">IF(A21="","",SUMIFS(Abastecimentos!$K$5:$K$504,Abastecimentos!$B$5:$B$504,A21,Abastecimentos!$A$5:$A$504,"&gt;="&amp;$B$3,Abastecimentos!$A$5:$A$504,"&lt;="&amp;$C$3))</f>
        <v/>
      </c>
      <c r="G21" s="16" t="str">
        <f aca="false">IF(A21="","",IF(SUMIFS(Abastecimentos!$T$5:$T$504,Abastecimentos!$B$5:$B$504,A21,Abastecimentos!$A$5:$A$504,"&gt;="&amp;$B$3,Abastecimentos!$A$5:$A$504,"&lt;="&amp;$C$3)=0,"",F21/SUMIFS(Abastecimentos!$T$5:$T$504,Abastecimentos!$B$5:$B$504,A21,Abastecimentos!$A$5:$A$504,"&gt;="&amp;$B$3,Abastecimentos!$A$5:$A$504,"&lt;="&amp;$C$3)))</f>
        <v/>
      </c>
      <c r="H21" s="17" t="str">
        <f aca="false">IF(A21="","",IF(F21=0,"",E21/F21))</f>
        <v/>
      </c>
      <c r="I21" s="18" t="str">
        <f aca="false">IF(A21="","",COUNTIFS(Abastecimentos!$B$5:$B$504,A21,Abastecimentos!$N$5:$N$504,"&lt;&gt;OK",Abastecimentos!$A$5:$A$504,"&gt;="&amp;$B$3,Abastecimentos!$A$5:$A$504,"&lt;="&amp;$C$3))</f>
        <v/>
      </c>
    </row>
    <row r="22" customFormat="false" ht="15" hidden="false" customHeight="false" outlineLevel="0" collapsed="false">
      <c r="A22" s="18" t="str">
        <f aca="false">IF(Veículos!A21="","",Veículos!A21)</f>
        <v/>
      </c>
      <c r="B22" s="18" t="str">
        <f aca="false">IF(A22="","",Veículos!B21)</f>
        <v/>
      </c>
      <c r="C22" s="18" t="str">
        <f aca="false">IF(A22="","",COUNTIFS(Abastecimentos!$B$5:$B$504,A22,Abastecimentos!$A$5:$A$504,"&gt;="&amp;$B$3,Abastecimentos!$A$5:$A$504,"&lt;="&amp;$C$3))</f>
        <v/>
      </c>
      <c r="D22" s="17" t="str">
        <f aca="false">IF(A22="","",SUMIFS(Abastecimentos!$F$5:$F$504,Abastecimentos!$B$5:$B$504,A22,Abastecimentos!$A$5:$A$504,"&gt;="&amp;$B$3,Abastecimentos!$A$5:$A$504,"&lt;="&amp;$C$3))</f>
        <v/>
      </c>
      <c r="E22" s="17" t="str">
        <f aca="false">IF(A22="","",SUMIFS(Abastecimentos!$G$5:$G$504,Abastecimentos!$B$5:$B$504,A22,Abastecimentos!$A$5:$A$504,"&gt;="&amp;$B$3,Abastecimentos!$A$5:$A$504,"&lt;="&amp;$C$3))</f>
        <v/>
      </c>
      <c r="F22" s="15" t="str">
        <f aca="false">IF(A22="","",SUMIFS(Abastecimentos!$K$5:$K$504,Abastecimentos!$B$5:$B$504,A22,Abastecimentos!$A$5:$A$504,"&gt;="&amp;$B$3,Abastecimentos!$A$5:$A$504,"&lt;="&amp;$C$3))</f>
        <v/>
      </c>
      <c r="G22" s="16" t="str">
        <f aca="false">IF(A22="","",IF(SUMIFS(Abastecimentos!$T$5:$T$504,Abastecimentos!$B$5:$B$504,A22,Abastecimentos!$A$5:$A$504,"&gt;="&amp;$B$3,Abastecimentos!$A$5:$A$504,"&lt;="&amp;$C$3)=0,"",F22/SUMIFS(Abastecimentos!$T$5:$T$504,Abastecimentos!$B$5:$B$504,A22,Abastecimentos!$A$5:$A$504,"&gt;="&amp;$B$3,Abastecimentos!$A$5:$A$504,"&lt;="&amp;$C$3)))</f>
        <v/>
      </c>
      <c r="H22" s="17" t="str">
        <f aca="false">IF(A22="","",IF(F22=0,"",E22/F22))</f>
        <v/>
      </c>
      <c r="I22" s="18" t="str">
        <f aca="false">IF(A22="","",COUNTIFS(Abastecimentos!$B$5:$B$504,A22,Abastecimentos!$N$5:$N$504,"&lt;&gt;OK",Abastecimentos!$A$5:$A$504,"&gt;="&amp;$B$3,Abastecimentos!$A$5:$A$504,"&lt;="&amp;$C$3))</f>
        <v/>
      </c>
    </row>
    <row r="23" customFormat="false" ht="15" hidden="false" customHeight="false" outlineLevel="0" collapsed="false">
      <c r="A23" s="18" t="str">
        <f aca="false">IF(Veículos!A22="","",Veículos!A22)</f>
        <v/>
      </c>
      <c r="B23" s="18" t="str">
        <f aca="false">IF(A23="","",Veículos!B22)</f>
        <v/>
      </c>
      <c r="C23" s="18" t="str">
        <f aca="false">IF(A23="","",COUNTIFS(Abastecimentos!$B$5:$B$504,A23,Abastecimentos!$A$5:$A$504,"&gt;="&amp;$B$3,Abastecimentos!$A$5:$A$504,"&lt;="&amp;$C$3))</f>
        <v/>
      </c>
      <c r="D23" s="17" t="str">
        <f aca="false">IF(A23="","",SUMIFS(Abastecimentos!$F$5:$F$504,Abastecimentos!$B$5:$B$504,A23,Abastecimentos!$A$5:$A$504,"&gt;="&amp;$B$3,Abastecimentos!$A$5:$A$504,"&lt;="&amp;$C$3))</f>
        <v/>
      </c>
      <c r="E23" s="17" t="str">
        <f aca="false">IF(A23="","",SUMIFS(Abastecimentos!$G$5:$G$504,Abastecimentos!$B$5:$B$504,A23,Abastecimentos!$A$5:$A$504,"&gt;="&amp;$B$3,Abastecimentos!$A$5:$A$504,"&lt;="&amp;$C$3))</f>
        <v/>
      </c>
      <c r="F23" s="15" t="str">
        <f aca="false">IF(A23="","",SUMIFS(Abastecimentos!$K$5:$K$504,Abastecimentos!$B$5:$B$504,A23,Abastecimentos!$A$5:$A$504,"&gt;="&amp;$B$3,Abastecimentos!$A$5:$A$504,"&lt;="&amp;$C$3))</f>
        <v/>
      </c>
      <c r="G23" s="16" t="str">
        <f aca="false">IF(A23="","",IF(SUMIFS(Abastecimentos!$T$5:$T$504,Abastecimentos!$B$5:$B$504,A23,Abastecimentos!$A$5:$A$504,"&gt;="&amp;$B$3,Abastecimentos!$A$5:$A$504,"&lt;="&amp;$C$3)=0,"",F23/SUMIFS(Abastecimentos!$T$5:$T$504,Abastecimentos!$B$5:$B$504,A23,Abastecimentos!$A$5:$A$504,"&gt;="&amp;$B$3,Abastecimentos!$A$5:$A$504,"&lt;="&amp;$C$3)))</f>
        <v/>
      </c>
      <c r="H23" s="17" t="str">
        <f aca="false">IF(A23="","",IF(F23=0,"",E23/F23))</f>
        <v/>
      </c>
      <c r="I23" s="18" t="str">
        <f aca="false">IF(A23="","",COUNTIFS(Abastecimentos!$B$5:$B$504,A23,Abastecimentos!$N$5:$N$504,"&lt;&gt;OK",Abastecimentos!$A$5:$A$504,"&gt;="&amp;$B$3,Abastecimentos!$A$5:$A$504,"&lt;="&amp;$C$3))</f>
        <v/>
      </c>
    </row>
    <row r="24" customFormat="false" ht="15" hidden="false" customHeight="false" outlineLevel="0" collapsed="false">
      <c r="A24" s="18" t="str">
        <f aca="false">IF(Veículos!A23="","",Veículos!A23)</f>
        <v/>
      </c>
      <c r="B24" s="18" t="str">
        <f aca="false">IF(A24="","",Veículos!B23)</f>
        <v/>
      </c>
      <c r="C24" s="18" t="str">
        <f aca="false">IF(A24="","",COUNTIFS(Abastecimentos!$B$5:$B$504,A24,Abastecimentos!$A$5:$A$504,"&gt;="&amp;$B$3,Abastecimentos!$A$5:$A$504,"&lt;="&amp;$C$3))</f>
        <v/>
      </c>
      <c r="D24" s="17" t="str">
        <f aca="false">IF(A24="","",SUMIFS(Abastecimentos!$F$5:$F$504,Abastecimentos!$B$5:$B$504,A24,Abastecimentos!$A$5:$A$504,"&gt;="&amp;$B$3,Abastecimentos!$A$5:$A$504,"&lt;="&amp;$C$3))</f>
        <v/>
      </c>
      <c r="E24" s="17" t="str">
        <f aca="false">IF(A24="","",SUMIFS(Abastecimentos!$G$5:$G$504,Abastecimentos!$B$5:$B$504,A24,Abastecimentos!$A$5:$A$504,"&gt;="&amp;$B$3,Abastecimentos!$A$5:$A$504,"&lt;="&amp;$C$3))</f>
        <v/>
      </c>
      <c r="F24" s="15" t="str">
        <f aca="false">IF(A24="","",SUMIFS(Abastecimentos!$K$5:$K$504,Abastecimentos!$B$5:$B$504,A24,Abastecimentos!$A$5:$A$504,"&gt;="&amp;$B$3,Abastecimentos!$A$5:$A$504,"&lt;="&amp;$C$3))</f>
        <v/>
      </c>
      <c r="G24" s="16" t="str">
        <f aca="false">IF(A24="","",IF(SUMIFS(Abastecimentos!$T$5:$T$504,Abastecimentos!$B$5:$B$504,A24,Abastecimentos!$A$5:$A$504,"&gt;="&amp;$B$3,Abastecimentos!$A$5:$A$504,"&lt;="&amp;$C$3)=0,"",F24/SUMIFS(Abastecimentos!$T$5:$T$504,Abastecimentos!$B$5:$B$504,A24,Abastecimentos!$A$5:$A$504,"&gt;="&amp;$B$3,Abastecimentos!$A$5:$A$504,"&lt;="&amp;$C$3)))</f>
        <v/>
      </c>
      <c r="H24" s="17" t="str">
        <f aca="false">IF(A24="","",IF(F24=0,"",E24/F24))</f>
        <v/>
      </c>
      <c r="I24" s="18" t="str">
        <f aca="false">IF(A24="","",COUNTIFS(Abastecimentos!$B$5:$B$504,A24,Abastecimentos!$N$5:$N$504,"&lt;&gt;OK",Abastecimentos!$A$5:$A$504,"&gt;="&amp;$B$3,Abastecimentos!$A$5:$A$504,"&lt;="&amp;$C$3))</f>
        <v/>
      </c>
    </row>
    <row r="25" customFormat="false" ht="15" hidden="false" customHeight="false" outlineLevel="0" collapsed="false">
      <c r="A25" s="18" t="str">
        <f aca="false">IF(Veículos!A24="","",Veículos!A24)</f>
        <v/>
      </c>
      <c r="B25" s="18" t="str">
        <f aca="false">IF(A25="","",Veículos!B24)</f>
        <v/>
      </c>
      <c r="C25" s="18" t="str">
        <f aca="false">IF(A25="","",COUNTIFS(Abastecimentos!$B$5:$B$504,A25,Abastecimentos!$A$5:$A$504,"&gt;="&amp;$B$3,Abastecimentos!$A$5:$A$504,"&lt;="&amp;$C$3))</f>
        <v/>
      </c>
      <c r="D25" s="17" t="str">
        <f aca="false">IF(A25="","",SUMIFS(Abastecimentos!$F$5:$F$504,Abastecimentos!$B$5:$B$504,A25,Abastecimentos!$A$5:$A$504,"&gt;="&amp;$B$3,Abastecimentos!$A$5:$A$504,"&lt;="&amp;$C$3))</f>
        <v/>
      </c>
      <c r="E25" s="17" t="str">
        <f aca="false">IF(A25="","",SUMIFS(Abastecimentos!$G$5:$G$504,Abastecimentos!$B$5:$B$504,A25,Abastecimentos!$A$5:$A$504,"&gt;="&amp;$B$3,Abastecimentos!$A$5:$A$504,"&lt;="&amp;$C$3))</f>
        <v/>
      </c>
      <c r="F25" s="15" t="str">
        <f aca="false">IF(A25="","",SUMIFS(Abastecimentos!$K$5:$K$504,Abastecimentos!$B$5:$B$504,A25,Abastecimentos!$A$5:$A$504,"&gt;="&amp;$B$3,Abastecimentos!$A$5:$A$504,"&lt;="&amp;$C$3))</f>
        <v/>
      </c>
      <c r="G25" s="16" t="str">
        <f aca="false">IF(A25="","",IF(SUMIFS(Abastecimentos!$T$5:$T$504,Abastecimentos!$B$5:$B$504,A25,Abastecimentos!$A$5:$A$504,"&gt;="&amp;$B$3,Abastecimentos!$A$5:$A$504,"&lt;="&amp;$C$3)=0,"",F25/SUMIFS(Abastecimentos!$T$5:$T$504,Abastecimentos!$B$5:$B$504,A25,Abastecimentos!$A$5:$A$504,"&gt;="&amp;$B$3,Abastecimentos!$A$5:$A$504,"&lt;="&amp;$C$3)))</f>
        <v/>
      </c>
      <c r="H25" s="17" t="str">
        <f aca="false">IF(A25="","",IF(F25=0,"",E25/F25))</f>
        <v/>
      </c>
      <c r="I25" s="18" t="str">
        <f aca="false">IF(A25="","",COUNTIFS(Abastecimentos!$B$5:$B$504,A25,Abastecimentos!$N$5:$N$504,"&lt;&gt;OK",Abastecimentos!$A$5:$A$504,"&gt;="&amp;$B$3,Abastecimentos!$A$5:$A$504,"&lt;="&amp;$C$3))</f>
        <v/>
      </c>
    </row>
    <row r="26" customFormat="false" ht="15" hidden="false" customHeight="false" outlineLevel="0" collapsed="false">
      <c r="A26" s="18" t="str">
        <f aca="false">IF(Veículos!A25="","",Veículos!A25)</f>
        <v/>
      </c>
      <c r="B26" s="18" t="str">
        <f aca="false">IF(A26="","",Veículos!B25)</f>
        <v/>
      </c>
      <c r="C26" s="18" t="str">
        <f aca="false">IF(A26="","",COUNTIFS(Abastecimentos!$B$5:$B$504,A26,Abastecimentos!$A$5:$A$504,"&gt;="&amp;$B$3,Abastecimentos!$A$5:$A$504,"&lt;="&amp;$C$3))</f>
        <v/>
      </c>
      <c r="D26" s="17" t="str">
        <f aca="false">IF(A26="","",SUMIFS(Abastecimentos!$F$5:$F$504,Abastecimentos!$B$5:$B$504,A26,Abastecimentos!$A$5:$A$504,"&gt;="&amp;$B$3,Abastecimentos!$A$5:$A$504,"&lt;="&amp;$C$3))</f>
        <v/>
      </c>
      <c r="E26" s="17" t="str">
        <f aca="false">IF(A26="","",SUMIFS(Abastecimentos!$G$5:$G$504,Abastecimentos!$B$5:$B$504,A26,Abastecimentos!$A$5:$A$504,"&gt;="&amp;$B$3,Abastecimentos!$A$5:$A$504,"&lt;="&amp;$C$3))</f>
        <v/>
      </c>
      <c r="F26" s="15" t="str">
        <f aca="false">IF(A26="","",SUMIFS(Abastecimentos!$K$5:$K$504,Abastecimentos!$B$5:$B$504,A26,Abastecimentos!$A$5:$A$504,"&gt;="&amp;$B$3,Abastecimentos!$A$5:$A$504,"&lt;="&amp;$C$3))</f>
        <v/>
      </c>
      <c r="G26" s="16" t="str">
        <f aca="false">IF(A26="","",IF(SUMIFS(Abastecimentos!$T$5:$T$504,Abastecimentos!$B$5:$B$504,A26,Abastecimentos!$A$5:$A$504,"&gt;="&amp;$B$3,Abastecimentos!$A$5:$A$504,"&lt;="&amp;$C$3)=0,"",F26/SUMIFS(Abastecimentos!$T$5:$T$504,Abastecimentos!$B$5:$B$504,A26,Abastecimentos!$A$5:$A$504,"&gt;="&amp;$B$3,Abastecimentos!$A$5:$A$504,"&lt;="&amp;$C$3)))</f>
        <v/>
      </c>
      <c r="H26" s="17" t="str">
        <f aca="false">IF(A26="","",IF(F26=0,"",E26/F26))</f>
        <v/>
      </c>
      <c r="I26" s="18" t="str">
        <f aca="false">IF(A26="","",COUNTIFS(Abastecimentos!$B$5:$B$504,A26,Abastecimentos!$N$5:$N$504,"&lt;&gt;OK",Abastecimentos!$A$5:$A$504,"&gt;="&amp;$B$3,Abastecimentos!$A$5:$A$504,"&lt;="&amp;$C$3))</f>
        <v/>
      </c>
    </row>
    <row r="27" customFormat="false" ht="15" hidden="false" customHeight="false" outlineLevel="0" collapsed="false">
      <c r="A27" s="18" t="str">
        <f aca="false">IF(Veículos!A26="","",Veículos!A26)</f>
        <v/>
      </c>
      <c r="B27" s="18" t="str">
        <f aca="false">IF(A27="","",Veículos!B26)</f>
        <v/>
      </c>
      <c r="C27" s="18" t="str">
        <f aca="false">IF(A27="","",COUNTIFS(Abastecimentos!$B$5:$B$504,A27,Abastecimentos!$A$5:$A$504,"&gt;="&amp;$B$3,Abastecimentos!$A$5:$A$504,"&lt;="&amp;$C$3))</f>
        <v/>
      </c>
      <c r="D27" s="17" t="str">
        <f aca="false">IF(A27="","",SUMIFS(Abastecimentos!$F$5:$F$504,Abastecimentos!$B$5:$B$504,A27,Abastecimentos!$A$5:$A$504,"&gt;="&amp;$B$3,Abastecimentos!$A$5:$A$504,"&lt;="&amp;$C$3))</f>
        <v/>
      </c>
      <c r="E27" s="17" t="str">
        <f aca="false">IF(A27="","",SUMIFS(Abastecimentos!$G$5:$G$504,Abastecimentos!$B$5:$B$504,A27,Abastecimentos!$A$5:$A$504,"&gt;="&amp;$B$3,Abastecimentos!$A$5:$A$504,"&lt;="&amp;$C$3))</f>
        <v/>
      </c>
      <c r="F27" s="15" t="str">
        <f aca="false">IF(A27="","",SUMIFS(Abastecimentos!$K$5:$K$504,Abastecimentos!$B$5:$B$504,A27,Abastecimentos!$A$5:$A$504,"&gt;="&amp;$B$3,Abastecimentos!$A$5:$A$504,"&lt;="&amp;$C$3))</f>
        <v/>
      </c>
      <c r="G27" s="16" t="str">
        <f aca="false">IF(A27="","",IF(SUMIFS(Abastecimentos!$T$5:$T$504,Abastecimentos!$B$5:$B$504,A27,Abastecimentos!$A$5:$A$504,"&gt;="&amp;$B$3,Abastecimentos!$A$5:$A$504,"&lt;="&amp;$C$3)=0,"",F27/SUMIFS(Abastecimentos!$T$5:$T$504,Abastecimentos!$B$5:$B$504,A27,Abastecimentos!$A$5:$A$504,"&gt;="&amp;$B$3,Abastecimentos!$A$5:$A$504,"&lt;="&amp;$C$3)))</f>
        <v/>
      </c>
      <c r="H27" s="17" t="str">
        <f aca="false">IF(A27="","",IF(F27=0,"",E27/F27))</f>
        <v/>
      </c>
      <c r="I27" s="18" t="str">
        <f aca="false">IF(A27="","",COUNTIFS(Abastecimentos!$B$5:$B$504,A27,Abastecimentos!$N$5:$N$504,"&lt;&gt;OK",Abastecimentos!$A$5:$A$504,"&gt;="&amp;$B$3,Abastecimentos!$A$5:$A$504,"&lt;="&amp;$C$3))</f>
        <v/>
      </c>
    </row>
    <row r="28" customFormat="false" ht="15" hidden="false" customHeight="false" outlineLevel="0" collapsed="false">
      <c r="A28" s="18" t="str">
        <f aca="false">IF(Veículos!A27="","",Veículos!A27)</f>
        <v/>
      </c>
      <c r="B28" s="18" t="str">
        <f aca="false">IF(A28="","",Veículos!B27)</f>
        <v/>
      </c>
      <c r="C28" s="18" t="str">
        <f aca="false">IF(A28="","",COUNTIFS(Abastecimentos!$B$5:$B$504,A28,Abastecimentos!$A$5:$A$504,"&gt;="&amp;$B$3,Abastecimentos!$A$5:$A$504,"&lt;="&amp;$C$3))</f>
        <v/>
      </c>
      <c r="D28" s="17" t="str">
        <f aca="false">IF(A28="","",SUMIFS(Abastecimentos!$F$5:$F$504,Abastecimentos!$B$5:$B$504,A28,Abastecimentos!$A$5:$A$504,"&gt;="&amp;$B$3,Abastecimentos!$A$5:$A$504,"&lt;="&amp;$C$3))</f>
        <v/>
      </c>
      <c r="E28" s="17" t="str">
        <f aca="false">IF(A28="","",SUMIFS(Abastecimentos!$G$5:$G$504,Abastecimentos!$B$5:$B$504,A28,Abastecimentos!$A$5:$A$504,"&gt;="&amp;$B$3,Abastecimentos!$A$5:$A$504,"&lt;="&amp;$C$3))</f>
        <v/>
      </c>
      <c r="F28" s="15" t="str">
        <f aca="false">IF(A28="","",SUMIFS(Abastecimentos!$K$5:$K$504,Abastecimentos!$B$5:$B$504,A28,Abastecimentos!$A$5:$A$504,"&gt;="&amp;$B$3,Abastecimentos!$A$5:$A$504,"&lt;="&amp;$C$3))</f>
        <v/>
      </c>
      <c r="G28" s="16" t="str">
        <f aca="false">IF(A28="","",IF(SUMIFS(Abastecimentos!$T$5:$T$504,Abastecimentos!$B$5:$B$504,A28,Abastecimentos!$A$5:$A$504,"&gt;="&amp;$B$3,Abastecimentos!$A$5:$A$504,"&lt;="&amp;$C$3)=0,"",F28/SUMIFS(Abastecimentos!$T$5:$T$504,Abastecimentos!$B$5:$B$504,A28,Abastecimentos!$A$5:$A$504,"&gt;="&amp;$B$3,Abastecimentos!$A$5:$A$504,"&lt;="&amp;$C$3)))</f>
        <v/>
      </c>
      <c r="H28" s="17" t="str">
        <f aca="false">IF(A28="","",IF(F28=0,"",E28/F28))</f>
        <v/>
      </c>
      <c r="I28" s="18" t="str">
        <f aca="false">IF(A28="","",COUNTIFS(Abastecimentos!$B$5:$B$504,A28,Abastecimentos!$N$5:$N$504,"&lt;&gt;OK",Abastecimentos!$A$5:$A$504,"&gt;="&amp;$B$3,Abastecimentos!$A$5:$A$504,"&lt;="&amp;$C$3))</f>
        <v/>
      </c>
    </row>
    <row r="29" customFormat="false" ht="15" hidden="false" customHeight="false" outlineLevel="0" collapsed="false">
      <c r="A29" s="18" t="str">
        <f aca="false">IF(Veículos!A28="","",Veículos!A28)</f>
        <v/>
      </c>
      <c r="B29" s="18" t="str">
        <f aca="false">IF(A29="","",Veículos!B28)</f>
        <v/>
      </c>
      <c r="C29" s="18" t="str">
        <f aca="false">IF(A29="","",COUNTIFS(Abastecimentos!$B$5:$B$504,A29,Abastecimentos!$A$5:$A$504,"&gt;="&amp;$B$3,Abastecimentos!$A$5:$A$504,"&lt;="&amp;$C$3))</f>
        <v/>
      </c>
      <c r="D29" s="17" t="str">
        <f aca="false">IF(A29="","",SUMIFS(Abastecimentos!$F$5:$F$504,Abastecimentos!$B$5:$B$504,A29,Abastecimentos!$A$5:$A$504,"&gt;="&amp;$B$3,Abastecimentos!$A$5:$A$504,"&lt;="&amp;$C$3))</f>
        <v/>
      </c>
      <c r="E29" s="17" t="str">
        <f aca="false">IF(A29="","",SUMIFS(Abastecimentos!$G$5:$G$504,Abastecimentos!$B$5:$B$504,A29,Abastecimentos!$A$5:$A$504,"&gt;="&amp;$B$3,Abastecimentos!$A$5:$A$504,"&lt;="&amp;$C$3))</f>
        <v/>
      </c>
      <c r="F29" s="15" t="str">
        <f aca="false">IF(A29="","",SUMIFS(Abastecimentos!$K$5:$K$504,Abastecimentos!$B$5:$B$504,A29,Abastecimentos!$A$5:$A$504,"&gt;="&amp;$B$3,Abastecimentos!$A$5:$A$504,"&lt;="&amp;$C$3))</f>
        <v/>
      </c>
      <c r="G29" s="16" t="str">
        <f aca="false">IF(A29="","",IF(SUMIFS(Abastecimentos!$T$5:$T$504,Abastecimentos!$B$5:$B$504,A29,Abastecimentos!$A$5:$A$504,"&gt;="&amp;$B$3,Abastecimentos!$A$5:$A$504,"&lt;="&amp;$C$3)=0,"",F29/SUMIFS(Abastecimentos!$T$5:$T$504,Abastecimentos!$B$5:$B$504,A29,Abastecimentos!$A$5:$A$504,"&gt;="&amp;$B$3,Abastecimentos!$A$5:$A$504,"&lt;="&amp;$C$3)))</f>
        <v/>
      </c>
      <c r="H29" s="17" t="str">
        <f aca="false">IF(A29="","",IF(F29=0,"",E29/F29))</f>
        <v/>
      </c>
      <c r="I29" s="18" t="str">
        <f aca="false">IF(A29="","",COUNTIFS(Abastecimentos!$B$5:$B$504,A29,Abastecimentos!$N$5:$N$504,"&lt;&gt;OK",Abastecimentos!$A$5:$A$504,"&gt;="&amp;$B$3,Abastecimentos!$A$5:$A$504,"&lt;="&amp;$C$3))</f>
        <v/>
      </c>
    </row>
    <row r="30" customFormat="false" ht="15" hidden="false" customHeight="false" outlineLevel="0" collapsed="false">
      <c r="A30" s="18" t="str">
        <f aca="false">IF(Veículos!A29="","",Veículos!A29)</f>
        <v/>
      </c>
      <c r="B30" s="18" t="str">
        <f aca="false">IF(A30="","",Veículos!B29)</f>
        <v/>
      </c>
      <c r="C30" s="18" t="str">
        <f aca="false">IF(A30="","",COUNTIFS(Abastecimentos!$B$5:$B$504,A30,Abastecimentos!$A$5:$A$504,"&gt;="&amp;$B$3,Abastecimentos!$A$5:$A$504,"&lt;="&amp;$C$3))</f>
        <v/>
      </c>
      <c r="D30" s="17" t="str">
        <f aca="false">IF(A30="","",SUMIFS(Abastecimentos!$F$5:$F$504,Abastecimentos!$B$5:$B$504,A30,Abastecimentos!$A$5:$A$504,"&gt;="&amp;$B$3,Abastecimentos!$A$5:$A$504,"&lt;="&amp;$C$3))</f>
        <v/>
      </c>
      <c r="E30" s="17" t="str">
        <f aca="false">IF(A30="","",SUMIFS(Abastecimentos!$G$5:$G$504,Abastecimentos!$B$5:$B$504,A30,Abastecimentos!$A$5:$A$504,"&gt;="&amp;$B$3,Abastecimentos!$A$5:$A$504,"&lt;="&amp;$C$3))</f>
        <v/>
      </c>
      <c r="F30" s="15" t="str">
        <f aca="false">IF(A30="","",SUMIFS(Abastecimentos!$K$5:$K$504,Abastecimentos!$B$5:$B$504,A30,Abastecimentos!$A$5:$A$504,"&gt;="&amp;$B$3,Abastecimentos!$A$5:$A$504,"&lt;="&amp;$C$3))</f>
        <v/>
      </c>
      <c r="G30" s="16" t="str">
        <f aca="false">IF(A30="","",IF(SUMIFS(Abastecimentos!$T$5:$T$504,Abastecimentos!$B$5:$B$504,A30,Abastecimentos!$A$5:$A$504,"&gt;="&amp;$B$3,Abastecimentos!$A$5:$A$504,"&lt;="&amp;$C$3)=0,"",F30/SUMIFS(Abastecimentos!$T$5:$T$504,Abastecimentos!$B$5:$B$504,A30,Abastecimentos!$A$5:$A$504,"&gt;="&amp;$B$3,Abastecimentos!$A$5:$A$504,"&lt;="&amp;$C$3)))</f>
        <v/>
      </c>
      <c r="H30" s="17" t="str">
        <f aca="false">IF(A30="","",IF(F30=0,"",E30/F30))</f>
        <v/>
      </c>
      <c r="I30" s="18" t="str">
        <f aca="false">IF(A30="","",COUNTIFS(Abastecimentos!$B$5:$B$504,A30,Abastecimentos!$N$5:$N$504,"&lt;&gt;OK",Abastecimentos!$A$5:$A$504,"&gt;="&amp;$B$3,Abastecimentos!$A$5:$A$504,"&lt;="&amp;$C$3))</f>
        <v/>
      </c>
    </row>
    <row r="31" customFormat="false" ht="15" hidden="false" customHeight="false" outlineLevel="0" collapsed="false">
      <c r="A31" s="18" t="str">
        <f aca="false">IF(Veículos!A30="","",Veículos!A30)</f>
        <v/>
      </c>
      <c r="B31" s="18" t="str">
        <f aca="false">IF(A31="","",Veículos!B30)</f>
        <v/>
      </c>
      <c r="C31" s="18" t="str">
        <f aca="false">IF(A31="","",COUNTIFS(Abastecimentos!$B$5:$B$504,A31,Abastecimentos!$A$5:$A$504,"&gt;="&amp;$B$3,Abastecimentos!$A$5:$A$504,"&lt;="&amp;$C$3))</f>
        <v/>
      </c>
      <c r="D31" s="17" t="str">
        <f aca="false">IF(A31="","",SUMIFS(Abastecimentos!$F$5:$F$504,Abastecimentos!$B$5:$B$504,A31,Abastecimentos!$A$5:$A$504,"&gt;="&amp;$B$3,Abastecimentos!$A$5:$A$504,"&lt;="&amp;$C$3))</f>
        <v/>
      </c>
      <c r="E31" s="17" t="str">
        <f aca="false">IF(A31="","",SUMIFS(Abastecimentos!$G$5:$G$504,Abastecimentos!$B$5:$B$504,A31,Abastecimentos!$A$5:$A$504,"&gt;="&amp;$B$3,Abastecimentos!$A$5:$A$504,"&lt;="&amp;$C$3))</f>
        <v/>
      </c>
      <c r="F31" s="15" t="str">
        <f aca="false">IF(A31="","",SUMIFS(Abastecimentos!$K$5:$K$504,Abastecimentos!$B$5:$B$504,A31,Abastecimentos!$A$5:$A$504,"&gt;="&amp;$B$3,Abastecimentos!$A$5:$A$504,"&lt;="&amp;$C$3))</f>
        <v/>
      </c>
      <c r="G31" s="16" t="str">
        <f aca="false">IF(A31="","",IF(SUMIFS(Abastecimentos!$T$5:$T$504,Abastecimentos!$B$5:$B$504,A31,Abastecimentos!$A$5:$A$504,"&gt;="&amp;$B$3,Abastecimentos!$A$5:$A$504,"&lt;="&amp;$C$3)=0,"",F31/SUMIFS(Abastecimentos!$T$5:$T$504,Abastecimentos!$B$5:$B$504,A31,Abastecimentos!$A$5:$A$504,"&gt;="&amp;$B$3,Abastecimentos!$A$5:$A$504,"&lt;="&amp;$C$3)))</f>
        <v/>
      </c>
      <c r="H31" s="17" t="str">
        <f aca="false">IF(A31="","",IF(F31=0,"",E31/F31))</f>
        <v/>
      </c>
      <c r="I31" s="18" t="str">
        <f aca="false">IF(A31="","",COUNTIFS(Abastecimentos!$B$5:$B$504,A31,Abastecimentos!$N$5:$N$504,"&lt;&gt;OK",Abastecimentos!$A$5:$A$504,"&gt;="&amp;$B$3,Abastecimentos!$A$5:$A$504,"&lt;="&amp;$C$3))</f>
        <v/>
      </c>
    </row>
    <row r="32" customFormat="false" ht="15" hidden="false" customHeight="false" outlineLevel="0" collapsed="false">
      <c r="A32" s="18" t="str">
        <f aca="false">IF(Veículos!A31="","",Veículos!A31)</f>
        <v/>
      </c>
      <c r="B32" s="18" t="str">
        <f aca="false">IF(A32="","",Veículos!B31)</f>
        <v/>
      </c>
      <c r="C32" s="18" t="str">
        <f aca="false">IF(A32="","",COUNTIFS(Abastecimentos!$B$5:$B$504,A32,Abastecimentos!$A$5:$A$504,"&gt;="&amp;$B$3,Abastecimentos!$A$5:$A$504,"&lt;="&amp;$C$3))</f>
        <v/>
      </c>
      <c r="D32" s="17" t="str">
        <f aca="false">IF(A32="","",SUMIFS(Abastecimentos!$F$5:$F$504,Abastecimentos!$B$5:$B$504,A32,Abastecimentos!$A$5:$A$504,"&gt;="&amp;$B$3,Abastecimentos!$A$5:$A$504,"&lt;="&amp;$C$3))</f>
        <v/>
      </c>
      <c r="E32" s="17" t="str">
        <f aca="false">IF(A32="","",SUMIFS(Abastecimentos!$G$5:$G$504,Abastecimentos!$B$5:$B$504,A32,Abastecimentos!$A$5:$A$504,"&gt;="&amp;$B$3,Abastecimentos!$A$5:$A$504,"&lt;="&amp;$C$3))</f>
        <v/>
      </c>
      <c r="F32" s="15" t="str">
        <f aca="false">IF(A32="","",SUMIFS(Abastecimentos!$K$5:$K$504,Abastecimentos!$B$5:$B$504,A32,Abastecimentos!$A$5:$A$504,"&gt;="&amp;$B$3,Abastecimentos!$A$5:$A$504,"&lt;="&amp;$C$3))</f>
        <v/>
      </c>
      <c r="G32" s="16" t="str">
        <f aca="false">IF(A32="","",IF(SUMIFS(Abastecimentos!$T$5:$T$504,Abastecimentos!$B$5:$B$504,A32,Abastecimentos!$A$5:$A$504,"&gt;="&amp;$B$3,Abastecimentos!$A$5:$A$504,"&lt;="&amp;$C$3)=0,"",F32/SUMIFS(Abastecimentos!$T$5:$T$504,Abastecimentos!$B$5:$B$504,A32,Abastecimentos!$A$5:$A$504,"&gt;="&amp;$B$3,Abastecimentos!$A$5:$A$504,"&lt;="&amp;$C$3)))</f>
        <v/>
      </c>
      <c r="H32" s="17" t="str">
        <f aca="false">IF(A32="","",IF(F32=0,"",E32/F32))</f>
        <v/>
      </c>
      <c r="I32" s="18" t="str">
        <f aca="false">IF(A32="","",COUNTIFS(Abastecimentos!$B$5:$B$504,A32,Abastecimentos!$N$5:$N$504,"&lt;&gt;OK",Abastecimentos!$A$5:$A$504,"&gt;="&amp;$B$3,Abastecimentos!$A$5:$A$504,"&lt;="&amp;$C$3))</f>
        <v/>
      </c>
    </row>
    <row r="33" customFormat="false" ht="15" hidden="false" customHeight="false" outlineLevel="0" collapsed="false">
      <c r="A33" s="18" t="str">
        <f aca="false">IF(Veículos!A32="","",Veículos!A32)</f>
        <v/>
      </c>
      <c r="B33" s="18" t="str">
        <f aca="false">IF(A33="","",Veículos!B32)</f>
        <v/>
      </c>
      <c r="C33" s="18" t="str">
        <f aca="false">IF(A33="","",COUNTIFS(Abastecimentos!$B$5:$B$504,A33,Abastecimentos!$A$5:$A$504,"&gt;="&amp;$B$3,Abastecimentos!$A$5:$A$504,"&lt;="&amp;$C$3))</f>
        <v/>
      </c>
      <c r="D33" s="17" t="str">
        <f aca="false">IF(A33="","",SUMIFS(Abastecimentos!$F$5:$F$504,Abastecimentos!$B$5:$B$504,A33,Abastecimentos!$A$5:$A$504,"&gt;="&amp;$B$3,Abastecimentos!$A$5:$A$504,"&lt;="&amp;$C$3))</f>
        <v/>
      </c>
      <c r="E33" s="17" t="str">
        <f aca="false">IF(A33="","",SUMIFS(Abastecimentos!$G$5:$G$504,Abastecimentos!$B$5:$B$504,A33,Abastecimentos!$A$5:$A$504,"&gt;="&amp;$B$3,Abastecimentos!$A$5:$A$504,"&lt;="&amp;$C$3))</f>
        <v/>
      </c>
      <c r="F33" s="15" t="str">
        <f aca="false">IF(A33="","",SUMIFS(Abastecimentos!$K$5:$K$504,Abastecimentos!$B$5:$B$504,A33,Abastecimentos!$A$5:$A$504,"&gt;="&amp;$B$3,Abastecimentos!$A$5:$A$504,"&lt;="&amp;$C$3))</f>
        <v/>
      </c>
      <c r="G33" s="16" t="str">
        <f aca="false">IF(A33="","",IF(SUMIFS(Abastecimentos!$T$5:$T$504,Abastecimentos!$B$5:$B$504,A33,Abastecimentos!$A$5:$A$504,"&gt;="&amp;$B$3,Abastecimentos!$A$5:$A$504,"&lt;="&amp;$C$3)=0,"",F33/SUMIFS(Abastecimentos!$T$5:$T$504,Abastecimentos!$B$5:$B$504,A33,Abastecimentos!$A$5:$A$504,"&gt;="&amp;$B$3,Abastecimentos!$A$5:$A$504,"&lt;="&amp;$C$3)))</f>
        <v/>
      </c>
      <c r="H33" s="17" t="str">
        <f aca="false">IF(A33="","",IF(F33=0,"",E33/F33))</f>
        <v/>
      </c>
      <c r="I33" s="18" t="str">
        <f aca="false">IF(A33="","",COUNTIFS(Abastecimentos!$B$5:$B$504,A33,Abastecimentos!$N$5:$N$504,"&lt;&gt;OK",Abastecimentos!$A$5:$A$504,"&gt;="&amp;$B$3,Abastecimentos!$A$5:$A$504,"&lt;="&amp;$C$3))</f>
        <v/>
      </c>
    </row>
    <row r="34" customFormat="false" ht="15" hidden="false" customHeight="false" outlineLevel="0" collapsed="false">
      <c r="A34" s="18" t="str">
        <f aca="false">IF(Veículos!A33="","",Veículos!A33)</f>
        <v/>
      </c>
      <c r="B34" s="18" t="str">
        <f aca="false">IF(A34="","",Veículos!B33)</f>
        <v/>
      </c>
      <c r="C34" s="18" t="str">
        <f aca="false">IF(A34="","",COUNTIFS(Abastecimentos!$B$5:$B$504,A34,Abastecimentos!$A$5:$A$504,"&gt;="&amp;$B$3,Abastecimentos!$A$5:$A$504,"&lt;="&amp;$C$3))</f>
        <v/>
      </c>
      <c r="D34" s="17" t="str">
        <f aca="false">IF(A34="","",SUMIFS(Abastecimentos!$F$5:$F$504,Abastecimentos!$B$5:$B$504,A34,Abastecimentos!$A$5:$A$504,"&gt;="&amp;$B$3,Abastecimentos!$A$5:$A$504,"&lt;="&amp;$C$3))</f>
        <v/>
      </c>
      <c r="E34" s="17" t="str">
        <f aca="false">IF(A34="","",SUMIFS(Abastecimentos!$G$5:$G$504,Abastecimentos!$B$5:$B$504,A34,Abastecimentos!$A$5:$A$504,"&gt;="&amp;$B$3,Abastecimentos!$A$5:$A$504,"&lt;="&amp;$C$3))</f>
        <v/>
      </c>
      <c r="F34" s="15" t="str">
        <f aca="false">IF(A34="","",SUMIFS(Abastecimentos!$K$5:$K$504,Abastecimentos!$B$5:$B$504,A34,Abastecimentos!$A$5:$A$504,"&gt;="&amp;$B$3,Abastecimentos!$A$5:$A$504,"&lt;="&amp;$C$3))</f>
        <v/>
      </c>
      <c r="G34" s="16" t="str">
        <f aca="false">IF(A34="","",IF(SUMIFS(Abastecimentos!$T$5:$T$504,Abastecimentos!$B$5:$B$504,A34,Abastecimentos!$A$5:$A$504,"&gt;="&amp;$B$3,Abastecimentos!$A$5:$A$504,"&lt;="&amp;$C$3)=0,"",F34/SUMIFS(Abastecimentos!$T$5:$T$504,Abastecimentos!$B$5:$B$504,A34,Abastecimentos!$A$5:$A$504,"&gt;="&amp;$B$3,Abastecimentos!$A$5:$A$504,"&lt;="&amp;$C$3)))</f>
        <v/>
      </c>
      <c r="H34" s="17" t="str">
        <f aca="false">IF(A34="","",IF(F34=0,"",E34/F34))</f>
        <v/>
      </c>
      <c r="I34" s="18" t="str">
        <f aca="false">IF(A34="","",COUNTIFS(Abastecimentos!$B$5:$B$504,A34,Abastecimentos!$N$5:$N$504,"&lt;&gt;OK",Abastecimentos!$A$5:$A$504,"&gt;="&amp;$B$3,Abastecimentos!$A$5:$A$504,"&lt;="&amp;$C$3))</f>
        <v/>
      </c>
    </row>
    <row r="35" customFormat="false" ht="15" hidden="false" customHeight="false" outlineLevel="0" collapsed="false">
      <c r="A35" s="18" t="str">
        <f aca="false">IF(Veículos!A34="","",Veículos!A34)</f>
        <v/>
      </c>
      <c r="B35" s="18" t="str">
        <f aca="false">IF(A35="","",Veículos!B34)</f>
        <v/>
      </c>
      <c r="C35" s="18" t="str">
        <f aca="false">IF(A35="","",COUNTIFS(Abastecimentos!$B$5:$B$504,A35,Abastecimentos!$A$5:$A$504,"&gt;="&amp;$B$3,Abastecimentos!$A$5:$A$504,"&lt;="&amp;$C$3))</f>
        <v/>
      </c>
      <c r="D35" s="17" t="str">
        <f aca="false">IF(A35="","",SUMIFS(Abastecimentos!$F$5:$F$504,Abastecimentos!$B$5:$B$504,A35,Abastecimentos!$A$5:$A$504,"&gt;="&amp;$B$3,Abastecimentos!$A$5:$A$504,"&lt;="&amp;$C$3))</f>
        <v/>
      </c>
      <c r="E35" s="17" t="str">
        <f aca="false">IF(A35="","",SUMIFS(Abastecimentos!$G$5:$G$504,Abastecimentos!$B$5:$B$504,A35,Abastecimentos!$A$5:$A$504,"&gt;="&amp;$B$3,Abastecimentos!$A$5:$A$504,"&lt;="&amp;$C$3))</f>
        <v/>
      </c>
      <c r="F35" s="15" t="str">
        <f aca="false">IF(A35="","",SUMIFS(Abastecimentos!$K$5:$K$504,Abastecimentos!$B$5:$B$504,A35,Abastecimentos!$A$5:$A$504,"&gt;="&amp;$B$3,Abastecimentos!$A$5:$A$504,"&lt;="&amp;$C$3))</f>
        <v/>
      </c>
      <c r="G35" s="16" t="str">
        <f aca="false">IF(A35="","",IF(SUMIFS(Abastecimentos!$T$5:$T$504,Abastecimentos!$B$5:$B$504,A35,Abastecimentos!$A$5:$A$504,"&gt;="&amp;$B$3,Abastecimentos!$A$5:$A$504,"&lt;="&amp;$C$3)=0,"",F35/SUMIFS(Abastecimentos!$T$5:$T$504,Abastecimentos!$B$5:$B$504,A35,Abastecimentos!$A$5:$A$504,"&gt;="&amp;$B$3,Abastecimentos!$A$5:$A$504,"&lt;="&amp;$C$3)))</f>
        <v/>
      </c>
      <c r="H35" s="17" t="str">
        <f aca="false">IF(A35="","",IF(F35=0,"",E35/F35))</f>
        <v/>
      </c>
      <c r="I35" s="18" t="str">
        <f aca="false">IF(A35="","",COUNTIFS(Abastecimentos!$B$5:$B$504,A35,Abastecimentos!$N$5:$N$504,"&lt;&gt;OK",Abastecimentos!$A$5:$A$504,"&gt;="&amp;$B$3,Abastecimentos!$A$5:$A$504,"&lt;="&amp;$C$3))</f>
        <v/>
      </c>
    </row>
    <row r="36" customFormat="false" ht="15" hidden="false" customHeight="false" outlineLevel="0" collapsed="false">
      <c r="A36" s="18" t="str">
        <f aca="false">IF(Veículos!A35="","",Veículos!A35)</f>
        <v/>
      </c>
      <c r="B36" s="18" t="str">
        <f aca="false">IF(A36="","",Veículos!B35)</f>
        <v/>
      </c>
      <c r="C36" s="18" t="str">
        <f aca="false">IF(A36="","",COUNTIFS(Abastecimentos!$B$5:$B$504,A36,Abastecimentos!$A$5:$A$504,"&gt;="&amp;$B$3,Abastecimentos!$A$5:$A$504,"&lt;="&amp;$C$3))</f>
        <v/>
      </c>
      <c r="D36" s="17" t="str">
        <f aca="false">IF(A36="","",SUMIFS(Abastecimentos!$F$5:$F$504,Abastecimentos!$B$5:$B$504,A36,Abastecimentos!$A$5:$A$504,"&gt;="&amp;$B$3,Abastecimentos!$A$5:$A$504,"&lt;="&amp;$C$3))</f>
        <v/>
      </c>
      <c r="E36" s="17" t="str">
        <f aca="false">IF(A36="","",SUMIFS(Abastecimentos!$G$5:$G$504,Abastecimentos!$B$5:$B$504,A36,Abastecimentos!$A$5:$A$504,"&gt;="&amp;$B$3,Abastecimentos!$A$5:$A$504,"&lt;="&amp;$C$3))</f>
        <v/>
      </c>
      <c r="F36" s="15" t="str">
        <f aca="false">IF(A36="","",SUMIFS(Abastecimentos!$K$5:$K$504,Abastecimentos!$B$5:$B$504,A36,Abastecimentos!$A$5:$A$504,"&gt;="&amp;$B$3,Abastecimentos!$A$5:$A$504,"&lt;="&amp;$C$3))</f>
        <v/>
      </c>
      <c r="G36" s="16" t="str">
        <f aca="false">IF(A36="","",IF(SUMIFS(Abastecimentos!$T$5:$T$504,Abastecimentos!$B$5:$B$504,A36,Abastecimentos!$A$5:$A$504,"&gt;="&amp;$B$3,Abastecimentos!$A$5:$A$504,"&lt;="&amp;$C$3)=0,"",F36/SUMIFS(Abastecimentos!$T$5:$T$504,Abastecimentos!$B$5:$B$504,A36,Abastecimentos!$A$5:$A$504,"&gt;="&amp;$B$3,Abastecimentos!$A$5:$A$504,"&lt;="&amp;$C$3)))</f>
        <v/>
      </c>
      <c r="H36" s="17" t="str">
        <f aca="false">IF(A36="","",IF(F36=0,"",E36/F36))</f>
        <v/>
      </c>
      <c r="I36" s="18" t="str">
        <f aca="false">IF(A36="","",COUNTIFS(Abastecimentos!$B$5:$B$504,A36,Abastecimentos!$N$5:$N$504,"&lt;&gt;OK",Abastecimentos!$A$5:$A$504,"&gt;="&amp;$B$3,Abastecimentos!$A$5:$A$504,"&lt;="&amp;$C$3))</f>
        <v/>
      </c>
    </row>
    <row r="37" customFormat="false" ht="15" hidden="false" customHeight="false" outlineLevel="0" collapsed="false">
      <c r="A37" s="18" t="str">
        <f aca="false">IF(Veículos!A36="","",Veículos!A36)</f>
        <v/>
      </c>
      <c r="B37" s="18" t="str">
        <f aca="false">IF(A37="","",Veículos!B36)</f>
        <v/>
      </c>
      <c r="C37" s="18" t="str">
        <f aca="false">IF(A37="","",COUNTIFS(Abastecimentos!$B$5:$B$504,A37,Abastecimentos!$A$5:$A$504,"&gt;="&amp;$B$3,Abastecimentos!$A$5:$A$504,"&lt;="&amp;$C$3))</f>
        <v/>
      </c>
      <c r="D37" s="17" t="str">
        <f aca="false">IF(A37="","",SUMIFS(Abastecimentos!$F$5:$F$504,Abastecimentos!$B$5:$B$504,A37,Abastecimentos!$A$5:$A$504,"&gt;="&amp;$B$3,Abastecimentos!$A$5:$A$504,"&lt;="&amp;$C$3))</f>
        <v/>
      </c>
      <c r="E37" s="17" t="str">
        <f aca="false">IF(A37="","",SUMIFS(Abastecimentos!$G$5:$G$504,Abastecimentos!$B$5:$B$504,A37,Abastecimentos!$A$5:$A$504,"&gt;="&amp;$B$3,Abastecimentos!$A$5:$A$504,"&lt;="&amp;$C$3))</f>
        <v/>
      </c>
      <c r="F37" s="15" t="str">
        <f aca="false">IF(A37="","",SUMIFS(Abastecimentos!$K$5:$K$504,Abastecimentos!$B$5:$B$504,A37,Abastecimentos!$A$5:$A$504,"&gt;="&amp;$B$3,Abastecimentos!$A$5:$A$504,"&lt;="&amp;$C$3))</f>
        <v/>
      </c>
      <c r="G37" s="16" t="str">
        <f aca="false">IF(A37="","",IF(SUMIFS(Abastecimentos!$T$5:$T$504,Abastecimentos!$B$5:$B$504,A37,Abastecimentos!$A$5:$A$504,"&gt;="&amp;$B$3,Abastecimentos!$A$5:$A$504,"&lt;="&amp;$C$3)=0,"",F37/SUMIFS(Abastecimentos!$T$5:$T$504,Abastecimentos!$B$5:$B$504,A37,Abastecimentos!$A$5:$A$504,"&gt;="&amp;$B$3,Abastecimentos!$A$5:$A$504,"&lt;="&amp;$C$3)))</f>
        <v/>
      </c>
      <c r="H37" s="17" t="str">
        <f aca="false">IF(A37="","",IF(F37=0,"",E37/F37))</f>
        <v/>
      </c>
      <c r="I37" s="18" t="str">
        <f aca="false">IF(A37="","",COUNTIFS(Abastecimentos!$B$5:$B$504,A37,Abastecimentos!$N$5:$N$504,"&lt;&gt;OK",Abastecimentos!$A$5:$A$504,"&gt;="&amp;$B$3,Abastecimentos!$A$5:$A$504,"&lt;="&amp;$C$3))</f>
        <v/>
      </c>
    </row>
    <row r="38" customFormat="false" ht="15" hidden="false" customHeight="false" outlineLevel="0" collapsed="false">
      <c r="A38" s="18" t="str">
        <f aca="false">IF(Veículos!A37="","",Veículos!A37)</f>
        <v/>
      </c>
      <c r="B38" s="18" t="str">
        <f aca="false">IF(A38="","",Veículos!B37)</f>
        <v/>
      </c>
      <c r="C38" s="18" t="str">
        <f aca="false">IF(A38="","",COUNTIFS(Abastecimentos!$B$5:$B$504,A38,Abastecimentos!$A$5:$A$504,"&gt;="&amp;$B$3,Abastecimentos!$A$5:$A$504,"&lt;="&amp;$C$3))</f>
        <v/>
      </c>
      <c r="D38" s="17" t="str">
        <f aca="false">IF(A38="","",SUMIFS(Abastecimentos!$F$5:$F$504,Abastecimentos!$B$5:$B$504,A38,Abastecimentos!$A$5:$A$504,"&gt;="&amp;$B$3,Abastecimentos!$A$5:$A$504,"&lt;="&amp;$C$3))</f>
        <v/>
      </c>
      <c r="E38" s="17" t="str">
        <f aca="false">IF(A38="","",SUMIFS(Abastecimentos!$G$5:$G$504,Abastecimentos!$B$5:$B$504,A38,Abastecimentos!$A$5:$A$504,"&gt;="&amp;$B$3,Abastecimentos!$A$5:$A$504,"&lt;="&amp;$C$3))</f>
        <v/>
      </c>
      <c r="F38" s="15" t="str">
        <f aca="false">IF(A38="","",SUMIFS(Abastecimentos!$K$5:$K$504,Abastecimentos!$B$5:$B$504,A38,Abastecimentos!$A$5:$A$504,"&gt;="&amp;$B$3,Abastecimentos!$A$5:$A$504,"&lt;="&amp;$C$3))</f>
        <v/>
      </c>
      <c r="G38" s="16" t="str">
        <f aca="false">IF(A38="","",IF(SUMIFS(Abastecimentos!$T$5:$T$504,Abastecimentos!$B$5:$B$504,A38,Abastecimentos!$A$5:$A$504,"&gt;="&amp;$B$3,Abastecimentos!$A$5:$A$504,"&lt;="&amp;$C$3)=0,"",F38/SUMIFS(Abastecimentos!$T$5:$T$504,Abastecimentos!$B$5:$B$504,A38,Abastecimentos!$A$5:$A$504,"&gt;="&amp;$B$3,Abastecimentos!$A$5:$A$504,"&lt;="&amp;$C$3)))</f>
        <v/>
      </c>
      <c r="H38" s="17" t="str">
        <f aca="false">IF(A38="","",IF(F38=0,"",E38/F38))</f>
        <v/>
      </c>
      <c r="I38" s="18" t="str">
        <f aca="false">IF(A38="","",COUNTIFS(Abastecimentos!$B$5:$B$504,A38,Abastecimentos!$N$5:$N$504,"&lt;&gt;OK",Abastecimentos!$A$5:$A$504,"&gt;="&amp;$B$3,Abastecimentos!$A$5:$A$504,"&lt;="&amp;$C$3))</f>
        <v/>
      </c>
    </row>
    <row r="39" customFormat="false" ht="15" hidden="false" customHeight="false" outlineLevel="0" collapsed="false">
      <c r="A39" s="18" t="str">
        <f aca="false">IF(Veículos!A38="","",Veículos!A38)</f>
        <v/>
      </c>
      <c r="B39" s="18" t="str">
        <f aca="false">IF(A39="","",Veículos!B38)</f>
        <v/>
      </c>
      <c r="C39" s="18" t="str">
        <f aca="false">IF(A39="","",COUNTIFS(Abastecimentos!$B$5:$B$504,A39,Abastecimentos!$A$5:$A$504,"&gt;="&amp;$B$3,Abastecimentos!$A$5:$A$504,"&lt;="&amp;$C$3))</f>
        <v/>
      </c>
      <c r="D39" s="17" t="str">
        <f aca="false">IF(A39="","",SUMIFS(Abastecimentos!$F$5:$F$504,Abastecimentos!$B$5:$B$504,A39,Abastecimentos!$A$5:$A$504,"&gt;="&amp;$B$3,Abastecimentos!$A$5:$A$504,"&lt;="&amp;$C$3))</f>
        <v/>
      </c>
      <c r="E39" s="17" t="str">
        <f aca="false">IF(A39="","",SUMIFS(Abastecimentos!$G$5:$G$504,Abastecimentos!$B$5:$B$504,A39,Abastecimentos!$A$5:$A$504,"&gt;="&amp;$B$3,Abastecimentos!$A$5:$A$504,"&lt;="&amp;$C$3))</f>
        <v/>
      </c>
      <c r="F39" s="15" t="str">
        <f aca="false">IF(A39="","",SUMIFS(Abastecimentos!$K$5:$K$504,Abastecimentos!$B$5:$B$504,A39,Abastecimentos!$A$5:$A$504,"&gt;="&amp;$B$3,Abastecimentos!$A$5:$A$504,"&lt;="&amp;$C$3))</f>
        <v/>
      </c>
      <c r="G39" s="16" t="str">
        <f aca="false">IF(A39="","",IF(SUMIFS(Abastecimentos!$T$5:$T$504,Abastecimentos!$B$5:$B$504,A39,Abastecimentos!$A$5:$A$504,"&gt;="&amp;$B$3,Abastecimentos!$A$5:$A$504,"&lt;="&amp;$C$3)=0,"",F39/SUMIFS(Abastecimentos!$T$5:$T$504,Abastecimentos!$B$5:$B$504,A39,Abastecimentos!$A$5:$A$504,"&gt;="&amp;$B$3,Abastecimentos!$A$5:$A$504,"&lt;="&amp;$C$3)))</f>
        <v/>
      </c>
      <c r="H39" s="17" t="str">
        <f aca="false">IF(A39="","",IF(F39=0,"",E39/F39))</f>
        <v/>
      </c>
      <c r="I39" s="18" t="str">
        <f aca="false">IF(A39="","",COUNTIFS(Abastecimentos!$B$5:$B$504,A39,Abastecimentos!$N$5:$N$504,"&lt;&gt;OK",Abastecimentos!$A$5:$A$504,"&gt;="&amp;$B$3,Abastecimentos!$A$5:$A$504,"&lt;="&amp;$C$3))</f>
        <v/>
      </c>
    </row>
    <row r="40" customFormat="false" ht="15" hidden="false" customHeight="false" outlineLevel="0" collapsed="false">
      <c r="A40" s="18" t="str">
        <f aca="false">IF(Veículos!A39="","",Veículos!A39)</f>
        <v/>
      </c>
      <c r="B40" s="18" t="str">
        <f aca="false">IF(A40="","",Veículos!B39)</f>
        <v/>
      </c>
      <c r="C40" s="18" t="str">
        <f aca="false">IF(A40="","",COUNTIFS(Abastecimentos!$B$5:$B$504,A40,Abastecimentos!$A$5:$A$504,"&gt;="&amp;$B$3,Abastecimentos!$A$5:$A$504,"&lt;="&amp;$C$3))</f>
        <v/>
      </c>
      <c r="D40" s="17" t="str">
        <f aca="false">IF(A40="","",SUMIFS(Abastecimentos!$F$5:$F$504,Abastecimentos!$B$5:$B$504,A40,Abastecimentos!$A$5:$A$504,"&gt;="&amp;$B$3,Abastecimentos!$A$5:$A$504,"&lt;="&amp;$C$3))</f>
        <v/>
      </c>
      <c r="E40" s="17" t="str">
        <f aca="false">IF(A40="","",SUMIFS(Abastecimentos!$G$5:$G$504,Abastecimentos!$B$5:$B$504,A40,Abastecimentos!$A$5:$A$504,"&gt;="&amp;$B$3,Abastecimentos!$A$5:$A$504,"&lt;="&amp;$C$3))</f>
        <v/>
      </c>
      <c r="F40" s="15" t="str">
        <f aca="false">IF(A40="","",SUMIFS(Abastecimentos!$K$5:$K$504,Abastecimentos!$B$5:$B$504,A40,Abastecimentos!$A$5:$A$504,"&gt;="&amp;$B$3,Abastecimentos!$A$5:$A$504,"&lt;="&amp;$C$3))</f>
        <v/>
      </c>
      <c r="G40" s="16" t="str">
        <f aca="false">IF(A40="","",IF(SUMIFS(Abastecimentos!$T$5:$T$504,Abastecimentos!$B$5:$B$504,A40,Abastecimentos!$A$5:$A$504,"&gt;="&amp;$B$3,Abastecimentos!$A$5:$A$504,"&lt;="&amp;$C$3)=0,"",F40/SUMIFS(Abastecimentos!$T$5:$T$504,Abastecimentos!$B$5:$B$504,A40,Abastecimentos!$A$5:$A$504,"&gt;="&amp;$B$3,Abastecimentos!$A$5:$A$504,"&lt;="&amp;$C$3)))</f>
        <v/>
      </c>
      <c r="H40" s="17" t="str">
        <f aca="false">IF(A40="","",IF(F40=0,"",E40/F40))</f>
        <v/>
      </c>
      <c r="I40" s="18" t="str">
        <f aca="false">IF(A40="","",COUNTIFS(Abastecimentos!$B$5:$B$504,A40,Abastecimentos!$N$5:$N$504,"&lt;&gt;OK",Abastecimentos!$A$5:$A$504,"&gt;="&amp;$B$3,Abastecimentos!$A$5:$A$504,"&lt;="&amp;$C$3))</f>
        <v/>
      </c>
    </row>
    <row r="41" customFormat="false" ht="15" hidden="false" customHeight="false" outlineLevel="0" collapsed="false">
      <c r="A41" s="18" t="str">
        <f aca="false">IF(Veículos!A40="","",Veículos!A40)</f>
        <v/>
      </c>
      <c r="B41" s="18" t="str">
        <f aca="false">IF(A41="","",Veículos!B40)</f>
        <v/>
      </c>
      <c r="C41" s="18" t="str">
        <f aca="false">IF(A41="","",COUNTIFS(Abastecimentos!$B$5:$B$504,A41,Abastecimentos!$A$5:$A$504,"&gt;="&amp;$B$3,Abastecimentos!$A$5:$A$504,"&lt;="&amp;$C$3))</f>
        <v/>
      </c>
      <c r="D41" s="17" t="str">
        <f aca="false">IF(A41="","",SUMIFS(Abastecimentos!$F$5:$F$504,Abastecimentos!$B$5:$B$504,A41,Abastecimentos!$A$5:$A$504,"&gt;="&amp;$B$3,Abastecimentos!$A$5:$A$504,"&lt;="&amp;$C$3))</f>
        <v/>
      </c>
      <c r="E41" s="17" t="str">
        <f aca="false">IF(A41="","",SUMIFS(Abastecimentos!$G$5:$G$504,Abastecimentos!$B$5:$B$504,A41,Abastecimentos!$A$5:$A$504,"&gt;="&amp;$B$3,Abastecimentos!$A$5:$A$504,"&lt;="&amp;$C$3))</f>
        <v/>
      </c>
      <c r="F41" s="15" t="str">
        <f aca="false">IF(A41="","",SUMIFS(Abastecimentos!$K$5:$K$504,Abastecimentos!$B$5:$B$504,A41,Abastecimentos!$A$5:$A$504,"&gt;="&amp;$B$3,Abastecimentos!$A$5:$A$504,"&lt;="&amp;$C$3))</f>
        <v/>
      </c>
      <c r="G41" s="16" t="str">
        <f aca="false">IF(A41="","",IF(SUMIFS(Abastecimentos!$T$5:$T$504,Abastecimentos!$B$5:$B$504,A41,Abastecimentos!$A$5:$A$504,"&gt;="&amp;$B$3,Abastecimentos!$A$5:$A$504,"&lt;="&amp;$C$3)=0,"",F41/SUMIFS(Abastecimentos!$T$5:$T$504,Abastecimentos!$B$5:$B$504,A41,Abastecimentos!$A$5:$A$504,"&gt;="&amp;$B$3,Abastecimentos!$A$5:$A$504,"&lt;="&amp;$C$3)))</f>
        <v/>
      </c>
      <c r="H41" s="17" t="str">
        <f aca="false">IF(A41="","",IF(F41=0,"",E41/F41))</f>
        <v/>
      </c>
      <c r="I41" s="18" t="str">
        <f aca="false">IF(A41="","",COUNTIFS(Abastecimentos!$B$5:$B$504,A41,Abastecimentos!$N$5:$N$504,"&lt;&gt;OK",Abastecimentos!$A$5:$A$504,"&gt;="&amp;$B$3,Abastecimentos!$A$5:$A$504,"&lt;="&amp;$C$3))</f>
        <v/>
      </c>
    </row>
    <row r="42" customFormat="false" ht="15" hidden="false" customHeight="false" outlineLevel="0" collapsed="false">
      <c r="A42" s="18" t="str">
        <f aca="false">IF(Veículos!A41="","",Veículos!A41)</f>
        <v/>
      </c>
      <c r="B42" s="18" t="str">
        <f aca="false">IF(A42="","",Veículos!B41)</f>
        <v/>
      </c>
      <c r="C42" s="18" t="str">
        <f aca="false">IF(A42="","",COUNTIFS(Abastecimentos!$B$5:$B$504,A42,Abastecimentos!$A$5:$A$504,"&gt;="&amp;$B$3,Abastecimentos!$A$5:$A$504,"&lt;="&amp;$C$3))</f>
        <v/>
      </c>
      <c r="D42" s="17" t="str">
        <f aca="false">IF(A42="","",SUMIFS(Abastecimentos!$F$5:$F$504,Abastecimentos!$B$5:$B$504,A42,Abastecimentos!$A$5:$A$504,"&gt;="&amp;$B$3,Abastecimentos!$A$5:$A$504,"&lt;="&amp;$C$3))</f>
        <v/>
      </c>
      <c r="E42" s="17" t="str">
        <f aca="false">IF(A42="","",SUMIFS(Abastecimentos!$G$5:$G$504,Abastecimentos!$B$5:$B$504,A42,Abastecimentos!$A$5:$A$504,"&gt;="&amp;$B$3,Abastecimentos!$A$5:$A$504,"&lt;="&amp;$C$3))</f>
        <v/>
      </c>
      <c r="F42" s="15" t="str">
        <f aca="false">IF(A42="","",SUMIFS(Abastecimentos!$K$5:$K$504,Abastecimentos!$B$5:$B$504,A42,Abastecimentos!$A$5:$A$504,"&gt;="&amp;$B$3,Abastecimentos!$A$5:$A$504,"&lt;="&amp;$C$3))</f>
        <v/>
      </c>
      <c r="G42" s="16" t="str">
        <f aca="false">IF(A42="","",IF(SUMIFS(Abastecimentos!$T$5:$T$504,Abastecimentos!$B$5:$B$504,A42,Abastecimentos!$A$5:$A$504,"&gt;="&amp;$B$3,Abastecimentos!$A$5:$A$504,"&lt;="&amp;$C$3)=0,"",F42/SUMIFS(Abastecimentos!$T$5:$T$504,Abastecimentos!$B$5:$B$504,A42,Abastecimentos!$A$5:$A$504,"&gt;="&amp;$B$3,Abastecimentos!$A$5:$A$504,"&lt;="&amp;$C$3)))</f>
        <v/>
      </c>
      <c r="H42" s="17" t="str">
        <f aca="false">IF(A42="","",IF(F42=0,"",E42/F42))</f>
        <v/>
      </c>
      <c r="I42" s="18" t="str">
        <f aca="false">IF(A42="","",COUNTIFS(Abastecimentos!$B$5:$B$504,A42,Abastecimentos!$N$5:$N$504,"&lt;&gt;OK",Abastecimentos!$A$5:$A$504,"&gt;="&amp;$B$3,Abastecimentos!$A$5:$A$504,"&lt;="&amp;$C$3))</f>
        <v/>
      </c>
    </row>
    <row r="43" customFormat="false" ht="15" hidden="false" customHeight="false" outlineLevel="0" collapsed="false">
      <c r="A43" s="18" t="str">
        <f aca="false">IF(Veículos!A42="","",Veículos!A42)</f>
        <v/>
      </c>
      <c r="B43" s="18" t="str">
        <f aca="false">IF(A43="","",Veículos!B42)</f>
        <v/>
      </c>
      <c r="C43" s="18" t="str">
        <f aca="false">IF(A43="","",COUNTIFS(Abastecimentos!$B$5:$B$504,A43,Abastecimentos!$A$5:$A$504,"&gt;="&amp;$B$3,Abastecimentos!$A$5:$A$504,"&lt;="&amp;$C$3))</f>
        <v/>
      </c>
      <c r="D43" s="17" t="str">
        <f aca="false">IF(A43="","",SUMIFS(Abastecimentos!$F$5:$F$504,Abastecimentos!$B$5:$B$504,A43,Abastecimentos!$A$5:$A$504,"&gt;="&amp;$B$3,Abastecimentos!$A$5:$A$504,"&lt;="&amp;$C$3))</f>
        <v/>
      </c>
      <c r="E43" s="17" t="str">
        <f aca="false">IF(A43="","",SUMIFS(Abastecimentos!$G$5:$G$504,Abastecimentos!$B$5:$B$504,A43,Abastecimentos!$A$5:$A$504,"&gt;="&amp;$B$3,Abastecimentos!$A$5:$A$504,"&lt;="&amp;$C$3))</f>
        <v/>
      </c>
      <c r="F43" s="15" t="str">
        <f aca="false">IF(A43="","",SUMIFS(Abastecimentos!$K$5:$K$504,Abastecimentos!$B$5:$B$504,A43,Abastecimentos!$A$5:$A$504,"&gt;="&amp;$B$3,Abastecimentos!$A$5:$A$504,"&lt;="&amp;$C$3))</f>
        <v/>
      </c>
      <c r="G43" s="16" t="str">
        <f aca="false">IF(A43="","",IF(SUMIFS(Abastecimentos!$T$5:$T$504,Abastecimentos!$B$5:$B$504,A43,Abastecimentos!$A$5:$A$504,"&gt;="&amp;$B$3,Abastecimentos!$A$5:$A$504,"&lt;="&amp;$C$3)=0,"",F43/SUMIFS(Abastecimentos!$T$5:$T$504,Abastecimentos!$B$5:$B$504,A43,Abastecimentos!$A$5:$A$504,"&gt;="&amp;$B$3,Abastecimentos!$A$5:$A$504,"&lt;="&amp;$C$3)))</f>
        <v/>
      </c>
      <c r="H43" s="17" t="str">
        <f aca="false">IF(A43="","",IF(F43=0,"",E43/F43))</f>
        <v/>
      </c>
      <c r="I43" s="18" t="str">
        <f aca="false">IF(A43="","",COUNTIFS(Abastecimentos!$B$5:$B$504,A43,Abastecimentos!$N$5:$N$504,"&lt;&gt;OK",Abastecimentos!$A$5:$A$504,"&gt;="&amp;$B$3,Abastecimentos!$A$5:$A$504,"&lt;="&amp;$C$3))</f>
        <v/>
      </c>
    </row>
    <row r="44" customFormat="false" ht="15" hidden="false" customHeight="false" outlineLevel="0" collapsed="false">
      <c r="A44" s="18" t="str">
        <f aca="false">IF(Veículos!A43="","",Veículos!A43)</f>
        <v/>
      </c>
      <c r="B44" s="18" t="str">
        <f aca="false">IF(A44="","",Veículos!B43)</f>
        <v/>
      </c>
      <c r="C44" s="18" t="str">
        <f aca="false">IF(A44="","",COUNTIFS(Abastecimentos!$B$5:$B$504,A44,Abastecimentos!$A$5:$A$504,"&gt;="&amp;$B$3,Abastecimentos!$A$5:$A$504,"&lt;="&amp;$C$3))</f>
        <v/>
      </c>
      <c r="D44" s="17" t="str">
        <f aca="false">IF(A44="","",SUMIFS(Abastecimentos!$F$5:$F$504,Abastecimentos!$B$5:$B$504,A44,Abastecimentos!$A$5:$A$504,"&gt;="&amp;$B$3,Abastecimentos!$A$5:$A$504,"&lt;="&amp;$C$3))</f>
        <v/>
      </c>
      <c r="E44" s="17" t="str">
        <f aca="false">IF(A44="","",SUMIFS(Abastecimentos!$G$5:$G$504,Abastecimentos!$B$5:$B$504,A44,Abastecimentos!$A$5:$A$504,"&gt;="&amp;$B$3,Abastecimentos!$A$5:$A$504,"&lt;="&amp;$C$3))</f>
        <v/>
      </c>
      <c r="F44" s="15" t="str">
        <f aca="false">IF(A44="","",SUMIFS(Abastecimentos!$K$5:$K$504,Abastecimentos!$B$5:$B$504,A44,Abastecimentos!$A$5:$A$504,"&gt;="&amp;$B$3,Abastecimentos!$A$5:$A$504,"&lt;="&amp;$C$3))</f>
        <v/>
      </c>
      <c r="G44" s="16" t="str">
        <f aca="false">IF(A44="","",IF(SUMIFS(Abastecimentos!$T$5:$T$504,Abastecimentos!$B$5:$B$504,A44,Abastecimentos!$A$5:$A$504,"&gt;="&amp;$B$3,Abastecimentos!$A$5:$A$504,"&lt;="&amp;$C$3)=0,"",F44/SUMIFS(Abastecimentos!$T$5:$T$504,Abastecimentos!$B$5:$B$504,A44,Abastecimentos!$A$5:$A$504,"&gt;="&amp;$B$3,Abastecimentos!$A$5:$A$504,"&lt;="&amp;$C$3)))</f>
        <v/>
      </c>
      <c r="H44" s="17" t="str">
        <f aca="false">IF(A44="","",IF(F44=0,"",E44/F44))</f>
        <v/>
      </c>
      <c r="I44" s="18" t="str">
        <f aca="false">IF(A44="","",COUNTIFS(Abastecimentos!$B$5:$B$504,A44,Abastecimentos!$N$5:$N$504,"&lt;&gt;OK",Abastecimentos!$A$5:$A$504,"&gt;="&amp;$B$3,Abastecimentos!$A$5:$A$504,"&lt;="&amp;$C$3))</f>
        <v/>
      </c>
    </row>
    <row r="45" customFormat="false" ht="15" hidden="false" customHeight="false" outlineLevel="0" collapsed="false">
      <c r="A45" s="18" t="str">
        <f aca="false">IF(Veículos!A44="","",Veículos!A44)</f>
        <v/>
      </c>
      <c r="B45" s="18" t="str">
        <f aca="false">IF(A45="","",Veículos!B44)</f>
        <v/>
      </c>
      <c r="C45" s="18" t="str">
        <f aca="false">IF(A45="","",COUNTIFS(Abastecimentos!$B$5:$B$504,A45,Abastecimentos!$A$5:$A$504,"&gt;="&amp;$B$3,Abastecimentos!$A$5:$A$504,"&lt;="&amp;$C$3))</f>
        <v/>
      </c>
      <c r="D45" s="17" t="str">
        <f aca="false">IF(A45="","",SUMIFS(Abastecimentos!$F$5:$F$504,Abastecimentos!$B$5:$B$504,A45,Abastecimentos!$A$5:$A$504,"&gt;="&amp;$B$3,Abastecimentos!$A$5:$A$504,"&lt;="&amp;$C$3))</f>
        <v/>
      </c>
      <c r="E45" s="17" t="str">
        <f aca="false">IF(A45="","",SUMIFS(Abastecimentos!$G$5:$G$504,Abastecimentos!$B$5:$B$504,A45,Abastecimentos!$A$5:$A$504,"&gt;="&amp;$B$3,Abastecimentos!$A$5:$A$504,"&lt;="&amp;$C$3))</f>
        <v/>
      </c>
      <c r="F45" s="15" t="str">
        <f aca="false">IF(A45="","",SUMIFS(Abastecimentos!$K$5:$K$504,Abastecimentos!$B$5:$B$504,A45,Abastecimentos!$A$5:$A$504,"&gt;="&amp;$B$3,Abastecimentos!$A$5:$A$504,"&lt;="&amp;$C$3))</f>
        <v/>
      </c>
      <c r="G45" s="16" t="str">
        <f aca="false">IF(A45="","",IF(SUMIFS(Abastecimentos!$T$5:$T$504,Abastecimentos!$B$5:$B$504,A45,Abastecimentos!$A$5:$A$504,"&gt;="&amp;$B$3,Abastecimentos!$A$5:$A$504,"&lt;="&amp;$C$3)=0,"",F45/SUMIFS(Abastecimentos!$T$5:$T$504,Abastecimentos!$B$5:$B$504,A45,Abastecimentos!$A$5:$A$504,"&gt;="&amp;$B$3,Abastecimentos!$A$5:$A$504,"&lt;="&amp;$C$3)))</f>
        <v/>
      </c>
      <c r="H45" s="17" t="str">
        <f aca="false">IF(A45="","",IF(F45=0,"",E45/F45))</f>
        <v/>
      </c>
      <c r="I45" s="18" t="str">
        <f aca="false">IF(A45="","",COUNTIFS(Abastecimentos!$B$5:$B$504,A45,Abastecimentos!$N$5:$N$504,"&lt;&gt;OK",Abastecimentos!$A$5:$A$504,"&gt;="&amp;$B$3,Abastecimentos!$A$5:$A$504,"&lt;="&amp;$C$3))</f>
        <v/>
      </c>
    </row>
    <row r="46" customFormat="false" ht="15" hidden="false" customHeight="false" outlineLevel="0" collapsed="false">
      <c r="A46" s="18" t="str">
        <f aca="false">IF(Veículos!A45="","",Veículos!A45)</f>
        <v/>
      </c>
      <c r="B46" s="18" t="str">
        <f aca="false">IF(A46="","",Veículos!B45)</f>
        <v/>
      </c>
      <c r="C46" s="18" t="str">
        <f aca="false">IF(A46="","",COUNTIFS(Abastecimentos!$B$5:$B$504,A46,Abastecimentos!$A$5:$A$504,"&gt;="&amp;$B$3,Abastecimentos!$A$5:$A$504,"&lt;="&amp;$C$3))</f>
        <v/>
      </c>
      <c r="D46" s="17" t="str">
        <f aca="false">IF(A46="","",SUMIFS(Abastecimentos!$F$5:$F$504,Abastecimentos!$B$5:$B$504,A46,Abastecimentos!$A$5:$A$504,"&gt;="&amp;$B$3,Abastecimentos!$A$5:$A$504,"&lt;="&amp;$C$3))</f>
        <v/>
      </c>
      <c r="E46" s="17" t="str">
        <f aca="false">IF(A46="","",SUMIFS(Abastecimentos!$G$5:$G$504,Abastecimentos!$B$5:$B$504,A46,Abastecimentos!$A$5:$A$504,"&gt;="&amp;$B$3,Abastecimentos!$A$5:$A$504,"&lt;="&amp;$C$3))</f>
        <v/>
      </c>
      <c r="F46" s="15" t="str">
        <f aca="false">IF(A46="","",SUMIFS(Abastecimentos!$K$5:$K$504,Abastecimentos!$B$5:$B$504,A46,Abastecimentos!$A$5:$A$504,"&gt;="&amp;$B$3,Abastecimentos!$A$5:$A$504,"&lt;="&amp;$C$3))</f>
        <v/>
      </c>
      <c r="G46" s="16" t="str">
        <f aca="false">IF(A46="","",IF(SUMIFS(Abastecimentos!$T$5:$T$504,Abastecimentos!$B$5:$B$504,A46,Abastecimentos!$A$5:$A$504,"&gt;="&amp;$B$3,Abastecimentos!$A$5:$A$504,"&lt;="&amp;$C$3)=0,"",F46/SUMIFS(Abastecimentos!$T$5:$T$504,Abastecimentos!$B$5:$B$504,A46,Abastecimentos!$A$5:$A$504,"&gt;="&amp;$B$3,Abastecimentos!$A$5:$A$504,"&lt;="&amp;$C$3)))</f>
        <v/>
      </c>
      <c r="H46" s="17" t="str">
        <f aca="false">IF(A46="","",IF(F46=0,"",E46/F46))</f>
        <v/>
      </c>
      <c r="I46" s="18" t="str">
        <f aca="false">IF(A46="","",COUNTIFS(Abastecimentos!$B$5:$B$504,A46,Abastecimentos!$N$5:$N$504,"&lt;&gt;OK",Abastecimentos!$A$5:$A$504,"&gt;="&amp;$B$3,Abastecimentos!$A$5:$A$504,"&lt;="&amp;$C$3))</f>
        <v/>
      </c>
    </row>
    <row r="47" customFormat="false" ht="15" hidden="false" customHeight="false" outlineLevel="0" collapsed="false">
      <c r="A47" s="18" t="str">
        <f aca="false">IF(Veículos!A46="","",Veículos!A46)</f>
        <v/>
      </c>
      <c r="B47" s="18" t="str">
        <f aca="false">IF(A47="","",Veículos!B46)</f>
        <v/>
      </c>
      <c r="C47" s="18" t="str">
        <f aca="false">IF(A47="","",COUNTIFS(Abastecimentos!$B$5:$B$504,A47,Abastecimentos!$A$5:$A$504,"&gt;="&amp;$B$3,Abastecimentos!$A$5:$A$504,"&lt;="&amp;$C$3))</f>
        <v/>
      </c>
      <c r="D47" s="17" t="str">
        <f aca="false">IF(A47="","",SUMIFS(Abastecimentos!$F$5:$F$504,Abastecimentos!$B$5:$B$504,A47,Abastecimentos!$A$5:$A$504,"&gt;="&amp;$B$3,Abastecimentos!$A$5:$A$504,"&lt;="&amp;$C$3))</f>
        <v/>
      </c>
      <c r="E47" s="17" t="str">
        <f aca="false">IF(A47="","",SUMIFS(Abastecimentos!$G$5:$G$504,Abastecimentos!$B$5:$B$504,A47,Abastecimentos!$A$5:$A$504,"&gt;="&amp;$B$3,Abastecimentos!$A$5:$A$504,"&lt;="&amp;$C$3))</f>
        <v/>
      </c>
      <c r="F47" s="15" t="str">
        <f aca="false">IF(A47="","",SUMIFS(Abastecimentos!$K$5:$K$504,Abastecimentos!$B$5:$B$504,A47,Abastecimentos!$A$5:$A$504,"&gt;="&amp;$B$3,Abastecimentos!$A$5:$A$504,"&lt;="&amp;$C$3))</f>
        <v/>
      </c>
      <c r="G47" s="16" t="str">
        <f aca="false">IF(A47="","",IF(SUMIFS(Abastecimentos!$T$5:$T$504,Abastecimentos!$B$5:$B$504,A47,Abastecimentos!$A$5:$A$504,"&gt;="&amp;$B$3,Abastecimentos!$A$5:$A$504,"&lt;="&amp;$C$3)=0,"",F47/SUMIFS(Abastecimentos!$T$5:$T$504,Abastecimentos!$B$5:$B$504,A47,Abastecimentos!$A$5:$A$504,"&gt;="&amp;$B$3,Abastecimentos!$A$5:$A$504,"&lt;="&amp;$C$3)))</f>
        <v/>
      </c>
      <c r="H47" s="17" t="str">
        <f aca="false">IF(A47="","",IF(F47=0,"",E47/F47))</f>
        <v/>
      </c>
      <c r="I47" s="18" t="str">
        <f aca="false">IF(A47="","",COUNTIFS(Abastecimentos!$B$5:$B$504,A47,Abastecimentos!$N$5:$N$504,"&lt;&gt;OK",Abastecimentos!$A$5:$A$504,"&gt;="&amp;$B$3,Abastecimentos!$A$5:$A$504,"&lt;="&amp;$C$3))</f>
        <v/>
      </c>
    </row>
    <row r="48" customFormat="false" ht="15" hidden="false" customHeight="false" outlineLevel="0" collapsed="false">
      <c r="A48" s="18" t="str">
        <f aca="false">IF(Veículos!A47="","",Veículos!A47)</f>
        <v/>
      </c>
      <c r="B48" s="18" t="str">
        <f aca="false">IF(A48="","",Veículos!B47)</f>
        <v/>
      </c>
      <c r="C48" s="18" t="str">
        <f aca="false">IF(A48="","",COUNTIFS(Abastecimentos!$B$5:$B$504,A48,Abastecimentos!$A$5:$A$504,"&gt;="&amp;$B$3,Abastecimentos!$A$5:$A$504,"&lt;="&amp;$C$3))</f>
        <v/>
      </c>
      <c r="D48" s="17" t="str">
        <f aca="false">IF(A48="","",SUMIFS(Abastecimentos!$F$5:$F$504,Abastecimentos!$B$5:$B$504,A48,Abastecimentos!$A$5:$A$504,"&gt;="&amp;$B$3,Abastecimentos!$A$5:$A$504,"&lt;="&amp;$C$3))</f>
        <v/>
      </c>
      <c r="E48" s="17" t="str">
        <f aca="false">IF(A48="","",SUMIFS(Abastecimentos!$G$5:$G$504,Abastecimentos!$B$5:$B$504,A48,Abastecimentos!$A$5:$A$504,"&gt;="&amp;$B$3,Abastecimentos!$A$5:$A$504,"&lt;="&amp;$C$3))</f>
        <v/>
      </c>
      <c r="F48" s="15" t="str">
        <f aca="false">IF(A48="","",SUMIFS(Abastecimentos!$K$5:$K$504,Abastecimentos!$B$5:$B$504,A48,Abastecimentos!$A$5:$A$504,"&gt;="&amp;$B$3,Abastecimentos!$A$5:$A$504,"&lt;="&amp;$C$3))</f>
        <v/>
      </c>
      <c r="G48" s="16" t="str">
        <f aca="false">IF(A48="","",IF(SUMIFS(Abastecimentos!$T$5:$T$504,Abastecimentos!$B$5:$B$504,A48,Abastecimentos!$A$5:$A$504,"&gt;="&amp;$B$3,Abastecimentos!$A$5:$A$504,"&lt;="&amp;$C$3)=0,"",F48/SUMIFS(Abastecimentos!$T$5:$T$504,Abastecimentos!$B$5:$B$504,A48,Abastecimentos!$A$5:$A$504,"&gt;="&amp;$B$3,Abastecimentos!$A$5:$A$504,"&lt;="&amp;$C$3)))</f>
        <v/>
      </c>
      <c r="H48" s="17" t="str">
        <f aca="false">IF(A48="","",IF(F48=0,"",E48/F48))</f>
        <v/>
      </c>
      <c r="I48" s="18" t="str">
        <f aca="false">IF(A48="","",COUNTIFS(Abastecimentos!$B$5:$B$504,A48,Abastecimentos!$N$5:$N$504,"&lt;&gt;OK",Abastecimentos!$A$5:$A$504,"&gt;="&amp;$B$3,Abastecimentos!$A$5:$A$504,"&lt;="&amp;$C$3))</f>
        <v/>
      </c>
    </row>
    <row r="49" customFormat="false" ht="15" hidden="false" customHeight="false" outlineLevel="0" collapsed="false">
      <c r="A49" s="18" t="str">
        <f aca="false">IF(Veículos!A48="","",Veículos!A48)</f>
        <v/>
      </c>
      <c r="B49" s="18" t="str">
        <f aca="false">IF(A49="","",Veículos!B48)</f>
        <v/>
      </c>
      <c r="C49" s="18" t="str">
        <f aca="false">IF(A49="","",COUNTIFS(Abastecimentos!$B$5:$B$504,A49,Abastecimentos!$A$5:$A$504,"&gt;="&amp;$B$3,Abastecimentos!$A$5:$A$504,"&lt;="&amp;$C$3))</f>
        <v/>
      </c>
      <c r="D49" s="17" t="str">
        <f aca="false">IF(A49="","",SUMIFS(Abastecimentos!$F$5:$F$504,Abastecimentos!$B$5:$B$504,A49,Abastecimentos!$A$5:$A$504,"&gt;="&amp;$B$3,Abastecimentos!$A$5:$A$504,"&lt;="&amp;$C$3))</f>
        <v/>
      </c>
      <c r="E49" s="17" t="str">
        <f aca="false">IF(A49="","",SUMIFS(Abastecimentos!$G$5:$G$504,Abastecimentos!$B$5:$B$504,A49,Abastecimentos!$A$5:$A$504,"&gt;="&amp;$B$3,Abastecimentos!$A$5:$A$504,"&lt;="&amp;$C$3))</f>
        <v/>
      </c>
      <c r="F49" s="15" t="str">
        <f aca="false">IF(A49="","",SUMIFS(Abastecimentos!$K$5:$K$504,Abastecimentos!$B$5:$B$504,A49,Abastecimentos!$A$5:$A$504,"&gt;="&amp;$B$3,Abastecimentos!$A$5:$A$504,"&lt;="&amp;$C$3))</f>
        <v/>
      </c>
      <c r="G49" s="16" t="str">
        <f aca="false">IF(A49="","",IF(SUMIFS(Abastecimentos!$T$5:$T$504,Abastecimentos!$B$5:$B$504,A49,Abastecimentos!$A$5:$A$504,"&gt;="&amp;$B$3,Abastecimentos!$A$5:$A$504,"&lt;="&amp;$C$3)=0,"",F49/SUMIFS(Abastecimentos!$T$5:$T$504,Abastecimentos!$B$5:$B$504,A49,Abastecimentos!$A$5:$A$504,"&gt;="&amp;$B$3,Abastecimentos!$A$5:$A$504,"&lt;="&amp;$C$3)))</f>
        <v/>
      </c>
      <c r="H49" s="17" t="str">
        <f aca="false">IF(A49="","",IF(F49=0,"",E49/F49))</f>
        <v/>
      </c>
      <c r="I49" s="18" t="str">
        <f aca="false">IF(A49="","",COUNTIFS(Abastecimentos!$B$5:$B$504,A49,Abastecimentos!$N$5:$N$504,"&lt;&gt;OK",Abastecimentos!$A$5:$A$504,"&gt;="&amp;$B$3,Abastecimentos!$A$5:$A$504,"&lt;="&amp;$C$3))</f>
        <v/>
      </c>
    </row>
    <row r="50" customFormat="false" ht="15" hidden="false" customHeight="false" outlineLevel="0" collapsed="false">
      <c r="A50" s="18" t="str">
        <f aca="false">IF(Veículos!A49="","",Veículos!A49)</f>
        <v/>
      </c>
      <c r="B50" s="18" t="str">
        <f aca="false">IF(A50="","",Veículos!B49)</f>
        <v/>
      </c>
      <c r="C50" s="18" t="str">
        <f aca="false">IF(A50="","",COUNTIFS(Abastecimentos!$B$5:$B$504,A50,Abastecimentos!$A$5:$A$504,"&gt;="&amp;$B$3,Abastecimentos!$A$5:$A$504,"&lt;="&amp;$C$3))</f>
        <v/>
      </c>
      <c r="D50" s="17" t="str">
        <f aca="false">IF(A50="","",SUMIFS(Abastecimentos!$F$5:$F$504,Abastecimentos!$B$5:$B$504,A50,Abastecimentos!$A$5:$A$504,"&gt;="&amp;$B$3,Abastecimentos!$A$5:$A$504,"&lt;="&amp;$C$3))</f>
        <v/>
      </c>
      <c r="E50" s="17" t="str">
        <f aca="false">IF(A50="","",SUMIFS(Abastecimentos!$G$5:$G$504,Abastecimentos!$B$5:$B$504,A50,Abastecimentos!$A$5:$A$504,"&gt;="&amp;$B$3,Abastecimentos!$A$5:$A$504,"&lt;="&amp;$C$3))</f>
        <v/>
      </c>
      <c r="F50" s="15" t="str">
        <f aca="false">IF(A50="","",SUMIFS(Abastecimentos!$K$5:$K$504,Abastecimentos!$B$5:$B$504,A50,Abastecimentos!$A$5:$A$504,"&gt;="&amp;$B$3,Abastecimentos!$A$5:$A$504,"&lt;="&amp;$C$3))</f>
        <v/>
      </c>
      <c r="G50" s="16" t="str">
        <f aca="false">IF(A50="","",IF(SUMIFS(Abastecimentos!$T$5:$T$504,Abastecimentos!$B$5:$B$504,A50,Abastecimentos!$A$5:$A$504,"&gt;="&amp;$B$3,Abastecimentos!$A$5:$A$504,"&lt;="&amp;$C$3)=0,"",F50/SUMIFS(Abastecimentos!$T$5:$T$504,Abastecimentos!$B$5:$B$504,A50,Abastecimentos!$A$5:$A$504,"&gt;="&amp;$B$3,Abastecimentos!$A$5:$A$504,"&lt;="&amp;$C$3)))</f>
        <v/>
      </c>
      <c r="H50" s="17" t="str">
        <f aca="false">IF(A50="","",IF(F50=0,"",E50/F50))</f>
        <v/>
      </c>
      <c r="I50" s="18" t="str">
        <f aca="false">IF(A50="","",COUNTIFS(Abastecimentos!$B$5:$B$504,A50,Abastecimentos!$N$5:$N$504,"&lt;&gt;OK",Abastecimentos!$A$5:$A$504,"&gt;="&amp;$B$3,Abastecimentos!$A$5:$A$504,"&lt;="&amp;$C$3))</f>
        <v/>
      </c>
    </row>
    <row r="51" customFormat="false" ht="15" hidden="false" customHeight="false" outlineLevel="0" collapsed="false">
      <c r="A51" s="18" t="str">
        <f aca="false">IF(Veículos!A50="","",Veículos!A50)</f>
        <v/>
      </c>
      <c r="B51" s="18" t="str">
        <f aca="false">IF(A51="","",Veículos!B50)</f>
        <v/>
      </c>
      <c r="C51" s="18" t="str">
        <f aca="false">IF(A51="","",COUNTIFS(Abastecimentos!$B$5:$B$504,A51,Abastecimentos!$A$5:$A$504,"&gt;="&amp;$B$3,Abastecimentos!$A$5:$A$504,"&lt;="&amp;$C$3))</f>
        <v/>
      </c>
      <c r="D51" s="17" t="str">
        <f aca="false">IF(A51="","",SUMIFS(Abastecimentos!$F$5:$F$504,Abastecimentos!$B$5:$B$504,A51,Abastecimentos!$A$5:$A$504,"&gt;="&amp;$B$3,Abastecimentos!$A$5:$A$504,"&lt;="&amp;$C$3))</f>
        <v/>
      </c>
      <c r="E51" s="17" t="str">
        <f aca="false">IF(A51="","",SUMIFS(Abastecimentos!$G$5:$G$504,Abastecimentos!$B$5:$B$504,A51,Abastecimentos!$A$5:$A$504,"&gt;="&amp;$B$3,Abastecimentos!$A$5:$A$504,"&lt;="&amp;$C$3))</f>
        <v/>
      </c>
      <c r="F51" s="15" t="str">
        <f aca="false">IF(A51="","",SUMIFS(Abastecimentos!$K$5:$K$504,Abastecimentos!$B$5:$B$504,A51,Abastecimentos!$A$5:$A$504,"&gt;="&amp;$B$3,Abastecimentos!$A$5:$A$504,"&lt;="&amp;$C$3))</f>
        <v/>
      </c>
      <c r="G51" s="16" t="str">
        <f aca="false">IF(A51="","",IF(SUMIFS(Abastecimentos!$T$5:$T$504,Abastecimentos!$B$5:$B$504,A51,Abastecimentos!$A$5:$A$504,"&gt;="&amp;$B$3,Abastecimentos!$A$5:$A$504,"&lt;="&amp;$C$3)=0,"",F51/SUMIFS(Abastecimentos!$T$5:$T$504,Abastecimentos!$B$5:$B$504,A51,Abastecimentos!$A$5:$A$504,"&gt;="&amp;$B$3,Abastecimentos!$A$5:$A$504,"&lt;="&amp;$C$3)))</f>
        <v/>
      </c>
      <c r="H51" s="17" t="str">
        <f aca="false">IF(A51="","",IF(F51=0,"",E51/F51))</f>
        <v/>
      </c>
      <c r="I51" s="18" t="str">
        <f aca="false">IF(A51="","",COUNTIFS(Abastecimentos!$B$5:$B$504,A51,Abastecimentos!$N$5:$N$504,"&lt;&gt;OK",Abastecimentos!$A$5:$A$504,"&gt;="&amp;$B$3,Abastecimentos!$A$5:$A$504,"&lt;="&amp;$C$3))</f>
        <v/>
      </c>
    </row>
    <row r="52" customFormat="false" ht="15" hidden="false" customHeight="false" outlineLevel="0" collapsed="false">
      <c r="A52" s="18" t="str">
        <f aca="false">IF(Veículos!A51="","",Veículos!A51)</f>
        <v/>
      </c>
      <c r="B52" s="18" t="str">
        <f aca="false">IF(A52="","",Veículos!B51)</f>
        <v/>
      </c>
      <c r="C52" s="18" t="str">
        <f aca="false">IF(A52="","",COUNTIFS(Abastecimentos!$B$5:$B$504,A52,Abastecimentos!$A$5:$A$504,"&gt;="&amp;$B$3,Abastecimentos!$A$5:$A$504,"&lt;="&amp;$C$3))</f>
        <v/>
      </c>
      <c r="D52" s="17" t="str">
        <f aca="false">IF(A52="","",SUMIFS(Abastecimentos!$F$5:$F$504,Abastecimentos!$B$5:$B$504,A52,Abastecimentos!$A$5:$A$504,"&gt;="&amp;$B$3,Abastecimentos!$A$5:$A$504,"&lt;="&amp;$C$3))</f>
        <v/>
      </c>
      <c r="E52" s="17" t="str">
        <f aca="false">IF(A52="","",SUMIFS(Abastecimentos!$G$5:$G$504,Abastecimentos!$B$5:$B$504,A52,Abastecimentos!$A$5:$A$504,"&gt;="&amp;$B$3,Abastecimentos!$A$5:$A$504,"&lt;="&amp;$C$3))</f>
        <v/>
      </c>
      <c r="F52" s="15" t="str">
        <f aca="false">IF(A52="","",SUMIFS(Abastecimentos!$K$5:$K$504,Abastecimentos!$B$5:$B$504,A52,Abastecimentos!$A$5:$A$504,"&gt;="&amp;$B$3,Abastecimentos!$A$5:$A$504,"&lt;="&amp;$C$3))</f>
        <v/>
      </c>
      <c r="G52" s="16" t="str">
        <f aca="false">IF(A52="","",IF(SUMIFS(Abastecimentos!$T$5:$T$504,Abastecimentos!$B$5:$B$504,A52,Abastecimentos!$A$5:$A$504,"&gt;="&amp;$B$3,Abastecimentos!$A$5:$A$504,"&lt;="&amp;$C$3)=0,"",F52/SUMIFS(Abastecimentos!$T$5:$T$504,Abastecimentos!$B$5:$B$504,A52,Abastecimentos!$A$5:$A$504,"&gt;="&amp;$B$3,Abastecimentos!$A$5:$A$504,"&lt;="&amp;$C$3)))</f>
        <v/>
      </c>
      <c r="H52" s="17" t="str">
        <f aca="false">IF(A52="","",IF(F52=0,"",E52/F52))</f>
        <v/>
      </c>
      <c r="I52" s="18" t="str">
        <f aca="false">IF(A52="","",COUNTIFS(Abastecimentos!$B$5:$B$504,A52,Abastecimentos!$N$5:$N$504,"&lt;&gt;OK",Abastecimentos!$A$5:$A$504,"&gt;="&amp;$B$3,Abastecimentos!$A$5:$A$504,"&lt;="&amp;$C$3))</f>
        <v/>
      </c>
    </row>
    <row r="53" customFormat="false" ht="15" hidden="false" customHeight="false" outlineLevel="0" collapsed="false">
      <c r="A53" s="18" t="str">
        <f aca="false">IF(Veículos!A52="","",Veículos!A52)</f>
        <v/>
      </c>
      <c r="B53" s="18" t="str">
        <f aca="false">IF(A53="","",Veículos!B52)</f>
        <v/>
      </c>
      <c r="C53" s="18" t="str">
        <f aca="false">IF(A53="","",COUNTIFS(Abastecimentos!$B$5:$B$504,A53,Abastecimentos!$A$5:$A$504,"&gt;="&amp;$B$3,Abastecimentos!$A$5:$A$504,"&lt;="&amp;$C$3))</f>
        <v/>
      </c>
      <c r="D53" s="17" t="str">
        <f aca="false">IF(A53="","",SUMIFS(Abastecimentos!$F$5:$F$504,Abastecimentos!$B$5:$B$504,A53,Abastecimentos!$A$5:$A$504,"&gt;="&amp;$B$3,Abastecimentos!$A$5:$A$504,"&lt;="&amp;$C$3))</f>
        <v/>
      </c>
      <c r="E53" s="17" t="str">
        <f aca="false">IF(A53="","",SUMIFS(Abastecimentos!$G$5:$G$504,Abastecimentos!$B$5:$B$504,A53,Abastecimentos!$A$5:$A$504,"&gt;="&amp;$B$3,Abastecimentos!$A$5:$A$504,"&lt;="&amp;$C$3))</f>
        <v/>
      </c>
      <c r="F53" s="15" t="str">
        <f aca="false">IF(A53="","",SUMIFS(Abastecimentos!$K$5:$K$504,Abastecimentos!$B$5:$B$504,A53,Abastecimentos!$A$5:$A$504,"&gt;="&amp;$B$3,Abastecimentos!$A$5:$A$504,"&lt;="&amp;$C$3))</f>
        <v/>
      </c>
      <c r="G53" s="16" t="str">
        <f aca="false">IF(A53="","",IF(SUMIFS(Abastecimentos!$T$5:$T$504,Abastecimentos!$B$5:$B$504,A53,Abastecimentos!$A$5:$A$504,"&gt;="&amp;$B$3,Abastecimentos!$A$5:$A$504,"&lt;="&amp;$C$3)=0,"",F53/SUMIFS(Abastecimentos!$T$5:$T$504,Abastecimentos!$B$5:$B$504,A53,Abastecimentos!$A$5:$A$504,"&gt;="&amp;$B$3,Abastecimentos!$A$5:$A$504,"&lt;="&amp;$C$3)))</f>
        <v/>
      </c>
      <c r="H53" s="17" t="str">
        <f aca="false">IF(A53="","",IF(F53=0,"",E53/F53))</f>
        <v/>
      </c>
      <c r="I53" s="18" t="str">
        <f aca="false">IF(A53="","",COUNTIFS(Abastecimentos!$B$5:$B$504,A53,Abastecimentos!$N$5:$N$504,"&lt;&gt;OK",Abastecimentos!$A$5:$A$504,"&gt;="&amp;$B$3,Abastecimentos!$A$5:$A$504,"&lt;="&amp;$C$3))</f>
        <v/>
      </c>
    </row>
    <row r="54" customFormat="false" ht="15" hidden="false" customHeight="false" outlineLevel="0" collapsed="false">
      <c r="A54" s="18" t="str">
        <f aca="false">IF(Veículos!A53="","",Veículos!A53)</f>
        <v/>
      </c>
      <c r="B54" s="18" t="str">
        <f aca="false">IF(A54="","",Veículos!B53)</f>
        <v/>
      </c>
      <c r="C54" s="18" t="str">
        <f aca="false">IF(A54="","",COUNTIFS(Abastecimentos!$B$5:$B$504,A54,Abastecimentos!$A$5:$A$504,"&gt;="&amp;$B$3,Abastecimentos!$A$5:$A$504,"&lt;="&amp;$C$3))</f>
        <v/>
      </c>
      <c r="D54" s="17" t="str">
        <f aca="false">IF(A54="","",SUMIFS(Abastecimentos!$F$5:$F$504,Abastecimentos!$B$5:$B$504,A54,Abastecimentos!$A$5:$A$504,"&gt;="&amp;$B$3,Abastecimentos!$A$5:$A$504,"&lt;="&amp;$C$3))</f>
        <v/>
      </c>
      <c r="E54" s="17" t="str">
        <f aca="false">IF(A54="","",SUMIFS(Abastecimentos!$G$5:$G$504,Abastecimentos!$B$5:$B$504,A54,Abastecimentos!$A$5:$A$504,"&gt;="&amp;$B$3,Abastecimentos!$A$5:$A$504,"&lt;="&amp;$C$3))</f>
        <v/>
      </c>
      <c r="F54" s="15" t="str">
        <f aca="false">IF(A54="","",SUMIFS(Abastecimentos!$K$5:$K$504,Abastecimentos!$B$5:$B$504,A54,Abastecimentos!$A$5:$A$504,"&gt;="&amp;$B$3,Abastecimentos!$A$5:$A$504,"&lt;="&amp;$C$3))</f>
        <v/>
      </c>
      <c r="G54" s="16" t="str">
        <f aca="false">IF(A54="","",IF(SUMIFS(Abastecimentos!$T$5:$T$504,Abastecimentos!$B$5:$B$504,A54,Abastecimentos!$A$5:$A$504,"&gt;="&amp;$B$3,Abastecimentos!$A$5:$A$504,"&lt;="&amp;$C$3)=0,"",F54/SUMIFS(Abastecimentos!$T$5:$T$504,Abastecimentos!$B$5:$B$504,A54,Abastecimentos!$A$5:$A$504,"&gt;="&amp;$B$3,Abastecimentos!$A$5:$A$504,"&lt;="&amp;$C$3)))</f>
        <v/>
      </c>
      <c r="H54" s="17" t="str">
        <f aca="false">IF(A54="","",IF(F54=0,"",E54/F54))</f>
        <v/>
      </c>
      <c r="I54" s="18" t="str">
        <f aca="false">IF(A54="","",COUNTIFS(Abastecimentos!$B$5:$B$504,A54,Abastecimentos!$N$5:$N$504,"&lt;&gt;OK",Abastecimentos!$A$5:$A$504,"&gt;="&amp;$B$3,Abastecimentos!$A$5:$A$504,"&lt;="&amp;$C$3))</f>
        <v/>
      </c>
    </row>
    <row r="55" customFormat="false" ht="15" hidden="false" customHeight="false" outlineLevel="0" collapsed="false">
      <c r="A55" s="18" t="str">
        <f aca="false">IF(Veículos!A54="","",Veículos!A54)</f>
        <v/>
      </c>
      <c r="B55" s="18" t="str">
        <f aca="false">IF(A55="","",Veículos!B54)</f>
        <v/>
      </c>
      <c r="C55" s="18" t="str">
        <f aca="false">IF(A55="","",COUNTIFS(Abastecimentos!$B$5:$B$504,A55,Abastecimentos!$A$5:$A$504,"&gt;="&amp;$B$3,Abastecimentos!$A$5:$A$504,"&lt;="&amp;$C$3))</f>
        <v/>
      </c>
      <c r="D55" s="17" t="str">
        <f aca="false">IF(A55="","",SUMIFS(Abastecimentos!$F$5:$F$504,Abastecimentos!$B$5:$B$504,A55,Abastecimentos!$A$5:$A$504,"&gt;="&amp;$B$3,Abastecimentos!$A$5:$A$504,"&lt;="&amp;$C$3))</f>
        <v/>
      </c>
      <c r="E55" s="17" t="str">
        <f aca="false">IF(A55="","",SUMIFS(Abastecimentos!$G$5:$G$504,Abastecimentos!$B$5:$B$504,A55,Abastecimentos!$A$5:$A$504,"&gt;="&amp;$B$3,Abastecimentos!$A$5:$A$504,"&lt;="&amp;$C$3))</f>
        <v/>
      </c>
      <c r="F55" s="15" t="str">
        <f aca="false">IF(A55="","",SUMIFS(Abastecimentos!$K$5:$K$504,Abastecimentos!$B$5:$B$504,A55,Abastecimentos!$A$5:$A$504,"&gt;="&amp;$B$3,Abastecimentos!$A$5:$A$504,"&lt;="&amp;$C$3))</f>
        <v/>
      </c>
      <c r="G55" s="16" t="str">
        <f aca="false">IF(A55="","",IF(SUMIFS(Abastecimentos!$T$5:$T$504,Abastecimentos!$B$5:$B$504,A55,Abastecimentos!$A$5:$A$504,"&gt;="&amp;$B$3,Abastecimentos!$A$5:$A$504,"&lt;="&amp;$C$3)=0,"",F55/SUMIFS(Abastecimentos!$T$5:$T$504,Abastecimentos!$B$5:$B$504,A55,Abastecimentos!$A$5:$A$504,"&gt;="&amp;$B$3,Abastecimentos!$A$5:$A$504,"&lt;="&amp;$C$3)))</f>
        <v/>
      </c>
      <c r="H55" s="17" t="str">
        <f aca="false">IF(A55="","",IF(F55=0,"",E55/F55))</f>
        <v/>
      </c>
      <c r="I55" s="18" t="str">
        <f aca="false">IF(A55="","",COUNTIFS(Abastecimentos!$B$5:$B$504,A55,Abastecimentos!$N$5:$N$504,"&lt;&gt;OK",Abastecimentos!$A$5:$A$504,"&gt;="&amp;$B$3,Abastecimentos!$A$5:$A$504,"&lt;="&amp;$C$3))</f>
        <v/>
      </c>
    </row>
    <row r="56" customFormat="false" ht="15" hidden="false" customHeight="false" outlineLevel="0" collapsed="false">
      <c r="A56" s="23" t="s">
        <v>85</v>
      </c>
      <c r="B56" s="23"/>
      <c r="C56" s="23" t="n">
        <f aca="false">SUM(C6:C55)</f>
        <v>6</v>
      </c>
      <c r="D56" s="24" t="n">
        <f aca="false">SUM(D6:D55)</f>
        <v>571</v>
      </c>
      <c r="E56" s="24" t="n">
        <f aca="false">SUM(E6:E55)</f>
        <v>3333.17</v>
      </c>
      <c r="F56" s="25" t="n">
        <f aca="false">SUM(F6:F55)</f>
        <v>2850</v>
      </c>
      <c r="G56" s="26" t="n">
        <f aca="false">IF(SUMIFS(Abastecimentos!$T$5:$T$504,Abastecimentos!$A$5:$A$504,"&gt;="&amp;$B$3,Abastecimentos!$A$5:$A$504,"&lt;="&amp;$C$3)=0,"",F56/SUMIFS(Abastecimentos!$T$5:$T$504,Abastecimentos!$A$5:$A$504,"&gt;="&amp;$B$3,Abastecimentos!$A$5:$A$504,"&lt;="&amp;$C$3))</f>
        <v>7.48031496062992</v>
      </c>
      <c r="H56" s="24" t="n">
        <f aca="false">IF(F56=0,"",E56/F56)</f>
        <v>1.16953333333333</v>
      </c>
      <c r="I56" s="23" t="n">
        <f aca="false">SUM(I6:I55)</f>
        <v>1</v>
      </c>
    </row>
    <row r="58" customFormat="false" ht="15" hidden="false" customHeight="false" outlineLevel="0" collapsed="false">
      <c r="A58" s="2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5" t="s">
        <v>87</v>
      </c>
    </row>
    <row r="2" customFormat="false" ht="15" hidden="false" customHeight="false" outlineLevel="0" collapsed="false">
      <c r="A2" s="2" t="s">
        <v>88</v>
      </c>
    </row>
    <row r="4" customFormat="false" ht="15" hidden="false" customHeight="false" outlineLevel="0" collapsed="false">
      <c r="A4" s="6" t="s">
        <v>89</v>
      </c>
      <c r="B4" s="12" t="n">
        <v>4.49</v>
      </c>
    </row>
    <row r="5" customFormat="false" ht="15" hidden="false" customHeight="false" outlineLevel="0" collapsed="false">
      <c r="A5" s="6" t="s">
        <v>90</v>
      </c>
      <c r="B5" s="12" t="n">
        <v>6.29</v>
      </c>
    </row>
    <row r="6" customFormat="false" ht="15" hidden="false" customHeight="false" outlineLevel="0" collapsed="false">
      <c r="A6" s="6" t="s">
        <v>91</v>
      </c>
      <c r="B6" s="27" t="n">
        <v>8</v>
      </c>
    </row>
    <row r="7" customFormat="false" ht="15" hidden="false" customHeight="false" outlineLevel="0" collapsed="false">
      <c r="A7" s="6" t="s">
        <v>92</v>
      </c>
      <c r="B7" s="27" t="n">
        <v>11.5</v>
      </c>
    </row>
    <row r="9" customFormat="false" ht="15" hidden="false" customHeight="false" outlineLevel="0" collapsed="false">
      <c r="A9" s="6" t="s">
        <v>93</v>
      </c>
      <c r="B9" s="14" t="n">
        <f aca="false">IF(OR(B4="",B6="",B6=0),"",B4/B6)</f>
        <v>0.56125</v>
      </c>
    </row>
    <row r="10" customFormat="false" ht="15" hidden="false" customHeight="false" outlineLevel="0" collapsed="false">
      <c r="A10" s="6" t="s">
        <v>94</v>
      </c>
      <c r="B10" s="14" t="n">
        <f aca="false">IF(OR(B5="",B7="",B7=0),"",B5/B7)</f>
        <v>0.546956521739131</v>
      </c>
    </row>
    <row r="11" customFormat="false" ht="15" hidden="false" customHeight="false" outlineLevel="0" collapsed="false">
      <c r="A11" s="6" t="s">
        <v>95</v>
      </c>
      <c r="B11" s="28" t="n">
        <f aca="false">IF(OR(B4="",B5="",B5=0),"",B4/B5)</f>
        <v>0.713831478537361</v>
      </c>
    </row>
    <row r="12" customFormat="false" ht="15" hidden="false" customHeight="false" outlineLevel="0" collapsed="false">
      <c r="A12" s="6" t="s">
        <v>96</v>
      </c>
      <c r="B12" s="28" t="n">
        <f aca="false">IF(OR(B6="",B7="",B7=0),"",B6/B7)</f>
        <v>0.695652173913044</v>
      </c>
    </row>
    <row r="14" customFormat="false" ht="15" hidden="false" customHeight="false" outlineLevel="0" collapsed="false">
      <c r="A14" s="8" t="s">
        <v>97</v>
      </c>
      <c r="B14" s="29" t="str">
        <f aca="false">IF(OR(B9="",B10=""),"",IF(B9&lt;B10,"Etanol",IF(B9&gt;B10,"Gasolina","Empate")))</f>
        <v>Gasolina</v>
      </c>
    </row>
    <row r="16" customFormat="false" ht="22.35" hidden="false" customHeight="false" outlineLevel="0" collapsed="false">
      <c r="A16" s="30" t="s">
        <v>98</v>
      </c>
    </row>
    <row r="17" customFormat="false" ht="42" hidden="false" customHeight="true" outlineLevel="0" collapsed="false">
      <c r="A17" s="31" t="s">
        <v>99</v>
      </c>
      <c r="B17" s="31"/>
    </row>
  </sheetData>
  <mergeCells count="1">
    <mergeCell ref="A17:B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2026-09-29T22:43:38Z</dcterms:created>
  <dc:creator>openpyxl</dc:creator>
  <dc:description/>
  <dc:language>en-US</dc:language>
  <cp:lastModifiedBy/>
  <dcterms:modified xsi:type="dcterms:W3CDTF">2026-09-29T22:43:39Z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